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-29360" yWindow="-2440" windowWidth="25360" windowHeight="14260" tabRatio="628" activeTab="1"/>
  </bookViews>
  <sheets>
    <sheet name="Stat Analysis 1" sheetId="2" r:id="rId1"/>
    <sheet name="Stat Analysis 2" sheetId="24" r:id="rId2"/>
    <sheet name="Stat Analysis 3" sheetId="25" r:id="rId3"/>
    <sheet name="Stat Analysis 4" sheetId="26" r:id="rId4"/>
    <sheet name="Stat Analysis 5" sheetId="27" r:id="rId5"/>
    <sheet name="Stat Analysis 6" sheetId="28" r:id="rId6"/>
    <sheet name="Stat Analysis 7" sheetId="29" r:id="rId7"/>
    <sheet name="Stat Analysis 8" sheetId="30" r:id="rId8"/>
  </sheets>
  <definedNames>
    <definedName name="_xlnm.Print_Area" localSheetId="0">'Stat Analysis 1'!$A$4:$I$53</definedName>
    <definedName name="_xlnm.Print_Area" localSheetId="1">'Stat Analysis 2'!$A$4:$I$53</definedName>
    <definedName name="_xlnm.Print_Area" localSheetId="2">'Stat Analysis 3'!$A$4:$I$53</definedName>
    <definedName name="_xlnm.Print_Area" localSheetId="3">'Stat Analysis 4'!$A$4:$I$53</definedName>
    <definedName name="_xlnm.Print_Area" localSheetId="4">'Stat Analysis 5'!$A$4:$I$53</definedName>
    <definedName name="_xlnm.Print_Area" localSheetId="5">'Stat Analysis 6'!$A$4:$I$53</definedName>
    <definedName name="_xlnm.Print_Area" localSheetId="6">'Stat Analysis 7'!$A$4:$I$53</definedName>
    <definedName name="_xlnm.Print_Area" localSheetId="7">'Stat Analysis 8'!$A$4:$I$53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0" i="30" l="1"/>
  <c r="H50" i="30"/>
  <c r="J78" i="30"/>
  <c r="G52" i="30"/>
  <c r="H52" i="30"/>
  <c r="I78" i="30"/>
  <c r="G53" i="30"/>
  <c r="H53" i="30"/>
  <c r="H78" i="30"/>
  <c r="G49" i="30"/>
  <c r="H49" i="30"/>
  <c r="G78" i="30"/>
  <c r="B50" i="30"/>
  <c r="C50" i="30"/>
  <c r="E78" i="30"/>
  <c r="B52" i="30"/>
  <c r="C52" i="30"/>
  <c r="D78" i="30"/>
  <c r="B53" i="30"/>
  <c r="C53" i="30"/>
  <c r="C78" i="30"/>
  <c r="B49" i="30"/>
  <c r="C49" i="30"/>
  <c r="B78" i="30"/>
  <c r="G6" i="30"/>
  <c r="H6" i="30"/>
  <c r="G7" i="30"/>
  <c r="H7" i="30"/>
  <c r="G8" i="30"/>
  <c r="H8" i="30"/>
  <c r="G9" i="30"/>
  <c r="H9" i="30"/>
  <c r="G10" i="30"/>
  <c r="H10" i="30"/>
  <c r="G11" i="30"/>
  <c r="H11" i="30"/>
  <c r="G12" i="30"/>
  <c r="H12" i="30"/>
  <c r="G13" i="30"/>
  <c r="H13" i="30"/>
  <c r="G14" i="30"/>
  <c r="H14" i="30"/>
  <c r="G15" i="30"/>
  <c r="H15" i="30"/>
  <c r="G16" i="30"/>
  <c r="H16" i="30"/>
  <c r="G17" i="30"/>
  <c r="H17" i="30"/>
  <c r="G18" i="30"/>
  <c r="H18" i="30"/>
  <c r="G19" i="30"/>
  <c r="H19" i="30"/>
  <c r="G20" i="30"/>
  <c r="H20" i="30"/>
  <c r="G21" i="30"/>
  <c r="H21" i="30"/>
  <c r="G22" i="30"/>
  <c r="H22" i="30"/>
  <c r="G23" i="30"/>
  <c r="H23" i="30"/>
  <c r="G24" i="30"/>
  <c r="H24" i="30"/>
  <c r="G25" i="30"/>
  <c r="H25" i="30"/>
  <c r="G26" i="30"/>
  <c r="H26" i="30"/>
  <c r="G27" i="30"/>
  <c r="H27" i="30"/>
  <c r="G28" i="30"/>
  <c r="H28" i="30"/>
  <c r="G29" i="30"/>
  <c r="H29" i="30"/>
  <c r="G30" i="30"/>
  <c r="H30" i="30"/>
  <c r="G31" i="30"/>
  <c r="H31" i="30"/>
  <c r="G32" i="30"/>
  <c r="H32" i="30"/>
  <c r="G33" i="30"/>
  <c r="H33" i="30"/>
  <c r="G34" i="30"/>
  <c r="H34" i="30"/>
  <c r="G35" i="30"/>
  <c r="H35" i="30"/>
  <c r="G36" i="30"/>
  <c r="H36" i="30"/>
  <c r="G37" i="30"/>
  <c r="H37" i="30"/>
  <c r="G38" i="30"/>
  <c r="H38" i="30"/>
  <c r="G39" i="30"/>
  <c r="H39" i="30"/>
  <c r="G40" i="30"/>
  <c r="H40" i="30"/>
  <c r="G59" i="30"/>
  <c r="C6" i="30"/>
  <c r="D6" i="30"/>
  <c r="C7" i="30"/>
  <c r="D7" i="30"/>
  <c r="C8" i="30"/>
  <c r="D8" i="30"/>
  <c r="C9" i="30"/>
  <c r="D9" i="30"/>
  <c r="C10" i="30"/>
  <c r="D10" i="30"/>
  <c r="C11" i="30"/>
  <c r="D11" i="30"/>
  <c r="C12" i="30"/>
  <c r="D12" i="30"/>
  <c r="C13" i="30"/>
  <c r="D13" i="30"/>
  <c r="C14" i="30"/>
  <c r="D14" i="30"/>
  <c r="C15" i="30"/>
  <c r="D15" i="30"/>
  <c r="C16" i="30"/>
  <c r="D16" i="30"/>
  <c r="C17" i="30"/>
  <c r="D17" i="30"/>
  <c r="C18" i="30"/>
  <c r="D18" i="30"/>
  <c r="C19" i="30"/>
  <c r="D19" i="30"/>
  <c r="C20" i="30"/>
  <c r="D20" i="30"/>
  <c r="C21" i="30"/>
  <c r="D21" i="30"/>
  <c r="C22" i="30"/>
  <c r="D22" i="30"/>
  <c r="C23" i="30"/>
  <c r="D23" i="30"/>
  <c r="C24" i="30"/>
  <c r="D24" i="30"/>
  <c r="C25" i="30"/>
  <c r="D25" i="30"/>
  <c r="C26" i="30"/>
  <c r="D26" i="30"/>
  <c r="C27" i="30"/>
  <c r="D27" i="30"/>
  <c r="C28" i="30"/>
  <c r="D28" i="30"/>
  <c r="C29" i="30"/>
  <c r="D29" i="30"/>
  <c r="C30" i="30"/>
  <c r="D30" i="30"/>
  <c r="C31" i="30"/>
  <c r="D31" i="30"/>
  <c r="C32" i="30"/>
  <c r="D32" i="30"/>
  <c r="C33" i="30"/>
  <c r="D33" i="30"/>
  <c r="C34" i="30"/>
  <c r="D34" i="30"/>
  <c r="C35" i="30"/>
  <c r="D35" i="30"/>
  <c r="C36" i="30"/>
  <c r="D36" i="30"/>
  <c r="C37" i="30"/>
  <c r="D37" i="30"/>
  <c r="C38" i="30"/>
  <c r="D38" i="30"/>
  <c r="C39" i="30"/>
  <c r="D39" i="30"/>
  <c r="C40" i="30"/>
  <c r="D40" i="30"/>
  <c r="C59" i="30"/>
  <c r="G58" i="30"/>
  <c r="C58" i="30"/>
  <c r="G57" i="30"/>
  <c r="C57" i="30"/>
  <c r="G56" i="30"/>
  <c r="C56" i="30"/>
  <c r="G55" i="30"/>
  <c r="C55" i="30"/>
  <c r="I53" i="30"/>
  <c r="D53" i="30"/>
  <c r="I52" i="30"/>
  <c r="D52" i="30"/>
  <c r="G51" i="30"/>
  <c r="B51" i="30"/>
  <c r="I50" i="30"/>
  <c r="D50" i="30"/>
  <c r="I49" i="30"/>
  <c r="D49" i="30"/>
  <c r="G48" i="30"/>
  <c r="B48" i="30"/>
  <c r="G47" i="30"/>
  <c r="H47" i="30"/>
  <c r="I47" i="30"/>
  <c r="C47" i="30"/>
  <c r="D47" i="30"/>
  <c r="B47" i="30"/>
  <c r="G46" i="30"/>
  <c r="H46" i="30"/>
  <c r="I46" i="30"/>
  <c r="C46" i="30"/>
  <c r="D46" i="30"/>
  <c r="B46" i="30"/>
  <c r="H45" i="30"/>
  <c r="I45" i="30"/>
  <c r="C45" i="30"/>
  <c r="D45" i="30"/>
  <c r="G50" i="29"/>
  <c r="H50" i="29"/>
  <c r="J78" i="29"/>
  <c r="G52" i="29"/>
  <c r="H52" i="29"/>
  <c r="I78" i="29"/>
  <c r="G53" i="29"/>
  <c r="H53" i="29"/>
  <c r="H78" i="29"/>
  <c r="G49" i="29"/>
  <c r="H49" i="29"/>
  <c r="G78" i="29"/>
  <c r="B50" i="29"/>
  <c r="C50" i="29"/>
  <c r="E78" i="29"/>
  <c r="B52" i="29"/>
  <c r="C52" i="29"/>
  <c r="D78" i="29"/>
  <c r="B53" i="29"/>
  <c r="C53" i="29"/>
  <c r="C78" i="29"/>
  <c r="B49" i="29"/>
  <c r="C49" i="29"/>
  <c r="B78" i="29"/>
  <c r="G6" i="29"/>
  <c r="H6" i="29"/>
  <c r="G7" i="29"/>
  <c r="H7" i="29"/>
  <c r="G8" i="29"/>
  <c r="H8" i="29"/>
  <c r="G9" i="29"/>
  <c r="H9" i="29"/>
  <c r="G10" i="29"/>
  <c r="H10" i="29"/>
  <c r="G11" i="29"/>
  <c r="H11" i="29"/>
  <c r="G12" i="29"/>
  <c r="H12" i="29"/>
  <c r="G13" i="29"/>
  <c r="H13" i="29"/>
  <c r="G14" i="29"/>
  <c r="H14" i="29"/>
  <c r="G15" i="29"/>
  <c r="H15" i="29"/>
  <c r="G16" i="29"/>
  <c r="H16" i="29"/>
  <c r="G17" i="29"/>
  <c r="H17" i="29"/>
  <c r="G18" i="29"/>
  <c r="H18" i="29"/>
  <c r="G19" i="29"/>
  <c r="H19" i="29"/>
  <c r="G20" i="29"/>
  <c r="H20" i="29"/>
  <c r="G21" i="29"/>
  <c r="H21" i="29"/>
  <c r="G22" i="29"/>
  <c r="H22" i="29"/>
  <c r="G23" i="29"/>
  <c r="H23" i="29"/>
  <c r="G24" i="29"/>
  <c r="H24" i="29"/>
  <c r="G25" i="29"/>
  <c r="H25" i="29"/>
  <c r="G26" i="29"/>
  <c r="H26" i="29"/>
  <c r="G27" i="29"/>
  <c r="H27" i="29"/>
  <c r="G28" i="29"/>
  <c r="H28" i="29"/>
  <c r="G29" i="29"/>
  <c r="H29" i="29"/>
  <c r="G30" i="29"/>
  <c r="H30" i="29"/>
  <c r="G31" i="29"/>
  <c r="H31" i="29"/>
  <c r="G32" i="29"/>
  <c r="H32" i="29"/>
  <c r="G33" i="29"/>
  <c r="H33" i="29"/>
  <c r="G34" i="29"/>
  <c r="H34" i="29"/>
  <c r="G35" i="29"/>
  <c r="H35" i="29"/>
  <c r="G36" i="29"/>
  <c r="H36" i="29"/>
  <c r="G37" i="29"/>
  <c r="H37" i="29"/>
  <c r="G38" i="29"/>
  <c r="H38" i="29"/>
  <c r="G39" i="29"/>
  <c r="H39" i="29"/>
  <c r="G40" i="29"/>
  <c r="H40" i="29"/>
  <c r="G59" i="29"/>
  <c r="C6" i="29"/>
  <c r="D6" i="29"/>
  <c r="C7" i="29"/>
  <c r="D7" i="29"/>
  <c r="C8" i="29"/>
  <c r="D8" i="29"/>
  <c r="C9" i="29"/>
  <c r="D9" i="29"/>
  <c r="C10" i="29"/>
  <c r="D10" i="29"/>
  <c r="C11" i="29"/>
  <c r="D11" i="29"/>
  <c r="C12" i="29"/>
  <c r="D12" i="29"/>
  <c r="C13" i="29"/>
  <c r="D13" i="29"/>
  <c r="C14" i="29"/>
  <c r="D14" i="29"/>
  <c r="C15" i="29"/>
  <c r="D15" i="29"/>
  <c r="C16" i="29"/>
  <c r="D16" i="29"/>
  <c r="C17" i="29"/>
  <c r="D17" i="29"/>
  <c r="C18" i="29"/>
  <c r="D18" i="29"/>
  <c r="C19" i="29"/>
  <c r="D19" i="29"/>
  <c r="C20" i="29"/>
  <c r="D20" i="29"/>
  <c r="C21" i="29"/>
  <c r="D21" i="29"/>
  <c r="C22" i="29"/>
  <c r="D22" i="29"/>
  <c r="C23" i="29"/>
  <c r="D23" i="29"/>
  <c r="C24" i="29"/>
  <c r="D24" i="29"/>
  <c r="C25" i="29"/>
  <c r="D25" i="29"/>
  <c r="C26" i="29"/>
  <c r="D26" i="29"/>
  <c r="C27" i="29"/>
  <c r="D27" i="29"/>
  <c r="C28" i="29"/>
  <c r="D28" i="29"/>
  <c r="C29" i="29"/>
  <c r="D29" i="29"/>
  <c r="C30" i="29"/>
  <c r="D30" i="29"/>
  <c r="C31" i="29"/>
  <c r="D31" i="29"/>
  <c r="C32" i="29"/>
  <c r="D32" i="29"/>
  <c r="C33" i="29"/>
  <c r="D33" i="29"/>
  <c r="C34" i="29"/>
  <c r="D34" i="29"/>
  <c r="C35" i="29"/>
  <c r="D35" i="29"/>
  <c r="C36" i="29"/>
  <c r="D36" i="29"/>
  <c r="C37" i="29"/>
  <c r="D37" i="29"/>
  <c r="C38" i="29"/>
  <c r="D38" i="29"/>
  <c r="C39" i="29"/>
  <c r="D39" i="29"/>
  <c r="C40" i="29"/>
  <c r="D40" i="29"/>
  <c r="C59" i="29"/>
  <c r="G58" i="29"/>
  <c r="C58" i="29"/>
  <c r="G57" i="29"/>
  <c r="C57" i="29"/>
  <c r="G56" i="29"/>
  <c r="C56" i="29"/>
  <c r="G55" i="29"/>
  <c r="C55" i="29"/>
  <c r="I53" i="29"/>
  <c r="D53" i="29"/>
  <c r="I52" i="29"/>
  <c r="D52" i="29"/>
  <c r="G51" i="29"/>
  <c r="B51" i="29"/>
  <c r="I50" i="29"/>
  <c r="D50" i="29"/>
  <c r="I49" i="29"/>
  <c r="D49" i="29"/>
  <c r="G48" i="29"/>
  <c r="B48" i="29"/>
  <c r="G47" i="29"/>
  <c r="H47" i="29"/>
  <c r="I47" i="29"/>
  <c r="C47" i="29"/>
  <c r="D47" i="29"/>
  <c r="B47" i="29"/>
  <c r="G46" i="29"/>
  <c r="H46" i="29"/>
  <c r="I46" i="29"/>
  <c r="C46" i="29"/>
  <c r="D46" i="29"/>
  <c r="B46" i="29"/>
  <c r="H45" i="29"/>
  <c r="I45" i="29"/>
  <c r="C45" i="29"/>
  <c r="D45" i="29"/>
  <c r="G50" i="28"/>
  <c r="H50" i="28"/>
  <c r="J78" i="28"/>
  <c r="G52" i="28"/>
  <c r="H52" i="28"/>
  <c r="I78" i="28"/>
  <c r="G53" i="28"/>
  <c r="H53" i="28"/>
  <c r="H78" i="28"/>
  <c r="G49" i="28"/>
  <c r="H49" i="28"/>
  <c r="G78" i="28"/>
  <c r="B50" i="28"/>
  <c r="C50" i="28"/>
  <c r="E78" i="28"/>
  <c r="B52" i="28"/>
  <c r="C52" i="28"/>
  <c r="D78" i="28"/>
  <c r="B53" i="28"/>
  <c r="C53" i="28"/>
  <c r="C78" i="28"/>
  <c r="B49" i="28"/>
  <c r="C49" i="28"/>
  <c r="B78" i="28"/>
  <c r="G6" i="28"/>
  <c r="H6" i="28"/>
  <c r="G7" i="28"/>
  <c r="H7" i="28"/>
  <c r="G8" i="28"/>
  <c r="H8" i="28"/>
  <c r="G9" i="28"/>
  <c r="H9" i="28"/>
  <c r="G10" i="28"/>
  <c r="H10" i="28"/>
  <c r="G11" i="28"/>
  <c r="H11" i="28"/>
  <c r="G12" i="28"/>
  <c r="H12" i="28"/>
  <c r="G13" i="28"/>
  <c r="H13" i="28"/>
  <c r="G14" i="28"/>
  <c r="H14" i="28"/>
  <c r="G15" i="28"/>
  <c r="H15" i="28"/>
  <c r="G16" i="28"/>
  <c r="H16" i="28"/>
  <c r="G17" i="28"/>
  <c r="H17" i="28"/>
  <c r="G18" i="28"/>
  <c r="H18" i="28"/>
  <c r="G19" i="28"/>
  <c r="H19" i="28"/>
  <c r="G20" i="28"/>
  <c r="H20" i="28"/>
  <c r="G21" i="28"/>
  <c r="H21" i="28"/>
  <c r="G22" i="28"/>
  <c r="H22" i="28"/>
  <c r="G23" i="28"/>
  <c r="H23" i="28"/>
  <c r="G24" i="28"/>
  <c r="H24" i="28"/>
  <c r="G25" i="28"/>
  <c r="H25" i="28"/>
  <c r="G26" i="28"/>
  <c r="H26" i="28"/>
  <c r="G27" i="28"/>
  <c r="H27" i="28"/>
  <c r="G28" i="28"/>
  <c r="H28" i="28"/>
  <c r="G29" i="28"/>
  <c r="H29" i="28"/>
  <c r="G30" i="28"/>
  <c r="H30" i="28"/>
  <c r="G31" i="28"/>
  <c r="H31" i="28"/>
  <c r="G32" i="28"/>
  <c r="H32" i="28"/>
  <c r="G33" i="28"/>
  <c r="H33" i="28"/>
  <c r="G34" i="28"/>
  <c r="H34" i="28"/>
  <c r="G35" i="28"/>
  <c r="H35" i="28"/>
  <c r="G36" i="28"/>
  <c r="H36" i="28"/>
  <c r="G37" i="28"/>
  <c r="H37" i="28"/>
  <c r="G38" i="28"/>
  <c r="H38" i="28"/>
  <c r="G39" i="28"/>
  <c r="H39" i="28"/>
  <c r="G40" i="28"/>
  <c r="H40" i="28"/>
  <c r="G59" i="28"/>
  <c r="C6" i="28"/>
  <c r="D6" i="28"/>
  <c r="C7" i="28"/>
  <c r="D7" i="28"/>
  <c r="C8" i="28"/>
  <c r="D8" i="28"/>
  <c r="C9" i="28"/>
  <c r="D9" i="28"/>
  <c r="C10" i="28"/>
  <c r="D10" i="28"/>
  <c r="C11" i="28"/>
  <c r="D11" i="28"/>
  <c r="C12" i="28"/>
  <c r="D12" i="28"/>
  <c r="C13" i="28"/>
  <c r="D13" i="28"/>
  <c r="C14" i="28"/>
  <c r="D14" i="28"/>
  <c r="C15" i="28"/>
  <c r="D15" i="28"/>
  <c r="C16" i="28"/>
  <c r="D16" i="28"/>
  <c r="C17" i="28"/>
  <c r="D17" i="28"/>
  <c r="C18" i="28"/>
  <c r="D18" i="28"/>
  <c r="C19" i="28"/>
  <c r="D19" i="28"/>
  <c r="C20" i="28"/>
  <c r="D20" i="28"/>
  <c r="C21" i="28"/>
  <c r="D21" i="28"/>
  <c r="C22" i="28"/>
  <c r="D22" i="28"/>
  <c r="C23" i="28"/>
  <c r="D23" i="28"/>
  <c r="C24" i="28"/>
  <c r="D24" i="28"/>
  <c r="C25" i="28"/>
  <c r="D25" i="28"/>
  <c r="C26" i="28"/>
  <c r="D26" i="28"/>
  <c r="C27" i="28"/>
  <c r="D27" i="28"/>
  <c r="C28" i="28"/>
  <c r="D28" i="28"/>
  <c r="C29" i="28"/>
  <c r="D29" i="28"/>
  <c r="C30" i="28"/>
  <c r="D30" i="28"/>
  <c r="C31" i="28"/>
  <c r="D31" i="28"/>
  <c r="C32" i="28"/>
  <c r="D32" i="28"/>
  <c r="C33" i="28"/>
  <c r="D33" i="28"/>
  <c r="C34" i="28"/>
  <c r="D34" i="28"/>
  <c r="C35" i="28"/>
  <c r="D35" i="28"/>
  <c r="C36" i="28"/>
  <c r="D36" i="28"/>
  <c r="C37" i="28"/>
  <c r="D37" i="28"/>
  <c r="C38" i="28"/>
  <c r="D38" i="28"/>
  <c r="C39" i="28"/>
  <c r="D39" i="28"/>
  <c r="C40" i="28"/>
  <c r="D40" i="28"/>
  <c r="C59" i="28"/>
  <c r="G58" i="28"/>
  <c r="C58" i="28"/>
  <c r="G57" i="28"/>
  <c r="C57" i="28"/>
  <c r="G56" i="28"/>
  <c r="C56" i="28"/>
  <c r="G55" i="28"/>
  <c r="C55" i="28"/>
  <c r="I53" i="28"/>
  <c r="D53" i="28"/>
  <c r="I52" i="28"/>
  <c r="D52" i="28"/>
  <c r="G51" i="28"/>
  <c r="B51" i="28"/>
  <c r="I50" i="28"/>
  <c r="D50" i="28"/>
  <c r="I49" i="28"/>
  <c r="D49" i="28"/>
  <c r="G48" i="28"/>
  <c r="B48" i="28"/>
  <c r="G47" i="28"/>
  <c r="H47" i="28"/>
  <c r="I47" i="28"/>
  <c r="C47" i="28"/>
  <c r="D47" i="28"/>
  <c r="B47" i="28"/>
  <c r="G46" i="28"/>
  <c r="H46" i="28"/>
  <c r="I46" i="28"/>
  <c r="C46" i="28"/>
  <c r="D46" i="28"/>
  <c r="B46" i="28"/>
  <c r="H45" i="28"/>
  <c r="I45" i="28"/>
  <c r="C45" i="28"/>
  <c r="D45" i="28"/>
  <c r="G50" i="27"/>
  <c r="H50" i="27"/>
  <c r="J78" i="27"/>
  <c r="G52" i="27"/>
  <c r="H52" i="27"/>
  <c r="I78" i="27"/>
  <c r="G53" i="27"/>
  <c r="H53" i="27"/>
  <c r="H78" i="27"/>
  <c r="G49" i="27"/>
  <c r="H49" i="27"/>
  <c r="G78" i="27"/>
  <c r="B50" i="27"/>
  <c r="C50" i="27"/>
  <c r="E78" i="27"/>
  <c r="B52" i="27"/>
  <c r="C52" i="27"/>
  <c r="D78" i="27"/>
  <c r="B53" i="27"/>
  <c r="C53" i="27"/>
  <c r="C78" i="27"/>
  <c r="B49" i="27"/>
  <c r="C49" i="27"/>
  <c r="B78" i="27"/>
  <c r="G6" i="27"/>
  <c r="H6" i="27"/>
  <c r="G7" i="27"/>
  <c r="H7" i="27"/>
  <c r="G8" i="27"/>
  <c r="H8" i="27"/>
  <c r="G9" i="27"/>
  <c r="H9" i="27"/>
  <c r="G10" i="27"/>
  <c r="H10" i="27"/>
  <c r="G11" i="27"/>
  <c r="H11" i="27"/>
  <c r="G12" i="27"/>
  <c r="H12" i="27"/>
  <c r="G13" i="27"/>
  <c r="H13" i="27"/>
  <c r="G14" i="27"/>
  <c r="H14" i="27"/>
  <c r="G15" i="27"/>
  <c r="H15" i="27"/>
  <c r="G16" i="27"/>
  <c r="H16" i="27"/>
  <c r="G17" i="27"/>
  <c r="H17" i="27"/>
  <c r="G18" i="27"/>
  <c r="H18" i="27"/>
  <c r="G19" i="27"/>
  <c r="H19" i="27"/>
  <c r="G20" i="27"/>
  <c r="H20" i="27"/>
  <c r="G21" i="27"/>
  <c r="H21" i="27"/>
  <c r="G22" i="27"/>
  <c r="H22" i="27"/>
  <c r="G23" i="27"/>
  <c r="H23" i="27"/>
  <c r="G24" i="27"/>
  <c r="H24" i="27"/>
  <c r="G25" i="27"/>
  <c r="H25" i="27"/>
  <c r="G26" i="27"/>
  <c r="H26" i="27"/>
  <c r="G27" i="27"/>
  <c r="H27" i="27"/>
  <c r="G28" i="27"/>
  <c r="H28" i="27"/>
  <c r="G29" i="27"/>
  <c r="H29" i="27"/>
  <c r="G30" i="27"/>
  <c r="H30" i="27"/>
  <c r="G31" i="27"/>
  <c r="H31" i="27"/>
  <c r="G32" i="27"/>
  <c r="H32" i="27"/>
  <c r="G33" i="27"/>
  <c r="H33" i="27"/>
  <c r="G34" i="27"/>
  <c r="H34" i="27"/>
  <c r="G35" i="27"/>
  <c r="H35" i="27"/>
  <c r="G36" i="27"/>
  <c r="H36" i="27"/>
  <c r="G37" i="27"/>
  <c r="H37" i="27"/>
  <c r="G38" i="27"/>
  <c r="H38" i="27"/>
  <c r="G39" i="27"/>
  <c r="H39" i="27"/>
  <c r="G40" i="27"/>
  <c r="H40" i="27"/>
  <c r="G59" i="27"/>
  <c r="C6" i="27"/>
  <c r="D6" i="27"/>
  <c r="C7" i="27"/>
  <c r="D7" i="27"/>
  <c r="C8" i="27"/>
  <c r="D8" i="27"/>
  <c r="C9" i="27"/>
  <c r="D9" i="27"/>
  <c r="C10" i="27"/>
  <c r="D10" i="27"/>
  <c r="C11" i="27"/>
  <c r="D11" i="27"/>
  <c r="C12" i="27"/>
  <c r="D12" i="27"/>
  <c r="C13" i="27"/>
  <c r="D13" i="27"/>
  <c r="C14" i="27"/>
  <c r="D14" i="27"/>
  <c r="C15" i="27"/>
  <c r="D15" i="27"/>
  <c r="C16" i="27"/>
  <c r="D16" i="27"/>
  <c r="C17" i="27"/>
  <c r="D17" i="27"/>
  <c r="C18" i="27"/>
  <c r="D18" i="27"/>
  <c r="C19" i="27"/>
  <c r="D19" i="27"/>
  <c r="C20" i="27"/>
  <c r="D20" i="27"/>
  <c r="C21" i="27"/>
  <c r="D21" i="27"/>
  <c r="C22" i="27"/>
  <c r="D22" i="27"/>
  <c r="C23" i="27"/>
  <c r="D23" i="27"/>
  <c r="C24" i="27"/>
  <c r="D24" i="27"/>
  <c r="C25" i="27"/>
  <c r="D25" i="27"/>
  <c r="C26" i="27"/>
  <c r="D26" i="27"/>
  <c r="C27" i="27"/>
  <c r="D27" i="27"/>
  <c r="C28" i="27"/>
  <c r="D28" i="27"/>
  <c r="C29" i="27"/>
  <c r="D29" i="27"/>
  <c r="C30" i="27"/>
  <c r="D30" i="27"/>
  <c r="C31" i="27"/>
  <c r="D31" i="27"/>
  <c r="C32" i="27"/>
  <c r="D32" i="27"/>
  <c r="C33" i="27"/>
  <c r="D33" i="27"/>
  <c r="C34" i="27"/>
  <c r="D34" i="27"/>
  <c r="C35" i="27"/>
  <c r="D35" i="27"/>
  <c r="C36" i="27"/>
  <c r="D36" i="27"/>
  <c r="C37" i="27"/>
  <c r="D37" i="27"/>
  <c r="C38" i="27"/>
  <c r="D38" i="27"/>
  <c r="C39" i="27"/>
  <c r="D39" i="27"/>
  <c r="C40" i="27"/>
  <c r="D40" i="27"/>
  <c r="C59" i="27"/>
  <c r="G58" i="27"/>
  <c r="C58" i="27"/>
  <c r="G57" i="27"/>
  <c r="C57" i="27"/>
  <c r="G56" i="27"/>
  <c r="C56" i="27"/>
  <c r="G55" i="27"/>
  <c r="C55" i="27"/>
  <c r="I53" i="27"/>
  <c r="D53" i="27"/>
  <c r="I52" i="27"/>
  <c r="D52" i="27"/>
  <c r="G51" i="27"/>
  <c r="B51" i="27"/>
  <c r="I50" i="27"/>
  <c r="D50" i="27"/>
  <c r="I49" i="27"/>
  <c r="D49" i="27"/>
  <c r="G48" i="27"/>
  <c r="B48" i="27"/>
  <c r="G47" i="27"/>
  <c r="H47" i="27"/>
  <c r="I47" i="27"/>
  <c r="C47" i="27"/>
  <c r="D47" i="27"/>
  <c r="B47" i="27"/>
  <c r="G46" i="27"/>
  <c r="H46" i="27"/>
  <c r="I46" i="27"/>
  <c r="C46" i="27"/>
  <c r="D46" i="27"/>
  <c r="B46" i="27"/>
  <c r="H45" i="27"/>
  <c r="I45" i="27"/>
  <c r="C45" i="27"/>
  <c r="D45" i="27"/>
  <c r="G50" i="26"/>
  <c r="H50" i="26"/>
  <c r="J78" i="26"/>
  <c r="G52" i="26"/>
  <c r="H52" i="26"/>
  <c r="I78" i="26"/>
  <c r="G53" i="26"/>
  <c r="H53" i="26"/>
  <c r="H78" i="26"/>
  <c r="G49" i="26"/>
  <c r="H49" i="26"/>
  <c r="G78" i="26"/>
  <c r="B50" i="26"/>
  <c r="C50" i="26"/>
  <c r="E78" i="26"/>
  <c r="B52" i="26"/>
  <c r="C52" i="26"/>
  <c r="D78" i="26"/>
  <c r="B53" i="26"/>
  <c r="C53" i="26"/>
  <c r="C78" i="26"/>
  <c r="B49" i="26"/>
  <c r="C49" i="26"/>
  <c r="B78" i="26"/>
  <c r="G6" i="26"/>
  <c r="H6" i="26"/>
  <c r="G7" i="26"/>
  <c r="H7" i="26"/>
  <c r="G8" i="26"/>
  <c r="H8" i="26"/>
  <c r="G9" i="26"/>
  <c r="H9" i="26"/>
  <c r="G10" i="26"/>
  <c r="H10" i="26"/>
  <c r="G11" i="26"/>
  <c r="H11" i="26"/>
  <c r="G12" i="26"/>
  <c r="H12" i="26"/>
  <c r="G13" i="26"/>
  <c r="H13" i="26"/>
  <c r="G14" i="26"/>
  <c r="H14" i="26"/>
  <c r="G15" i="26"/>
  <c r="H15" i="26"/>
  <c r="G16" i="26"/>
  <c r="H16" i="26"/>
  <c r="G17" i="26"/>
  <c r="H17" i="26"/>
  <c r="G18" i="26"/>
  <c r="H18" i="26"/>
  <c r="G19" i="26"/>
  <c r="H19" i="26"/>
  <c r="G20" i="26"/>
  <c r="H20" i="26"/>
  <c r="G21" i="26"/>
  <c r="H21" i="26"/>
  <c r="G22" i="26"/>
  <c r="H22" i="26"/>
  <c r="G23" i="26"/>
  <c r="H23" i="26"/>
  <c r="G24" i="26"/>
  <c r="H24" i="26"/>
  <c r="G25" i="26"/>
  <c r="H25" i="26"/>
  <c r="G26" i="26"/>
  <c r="H26" i="26"/>
  <c r="G27" i="26"/>
  <c r="H27" i="26"/>
  <c r="G28" i="26"/>
  <c r="H28" i="26"/>
  <c r="G29" i="26"/>
  <c r="H29" i="26"/>
  <c r="G30" i="26"/>
  <c r="H30" i="26"/>
  <c r="G31" i="26"/>
  <c r="H31" i="26"/>
  <c r="G32" i="26"/>
  <c r="H32" i="26"/>
  <c r="G33" i="26"/>
  <c r="H33" i="26"/>
  <c r="G34" i="26"/>
  <c r="H34" i="26"/>
  <c r="G35" i="26"/>
  <c r="H35" i="26"/>
  <c r="G36" i="26"/>
  <c r="H36" i="26"/>
  <c r="G37" i="26"/>
  <c r="H37" i="26"/>
  <c r="G38" i="26"/>
  <c r="H38" i="26"/>
  <c r="G39" i="26"/>
  <c r="H39" i="26"/>
  <c r="G40" i="26"/>
  <c r="H40" i="26"/>
  <c r="G59" i="26"/>
  <c r="C6" i="26"/>
  <c r="D6" i="26"/>
  <c r="C7" i="26"/>
  <c r="D7" i="26"/>
  <c r="C8" i="26"/>
  <c r="D8" i="26"/>
  <c r="C9" i="26"/>
  <c r="D9" i="26"/>
  <c r="C10" i="26"/>
  <c r="D10" i="26"/>
  <c r="C11" i="26"/>
  <c r="D11" i="26"/>
  <c r="C12" i="26"/>
  <c r="D12" i="26"/>
  <c r="C13" i="26"/>
  <c r="D13" i="26"/>
  <c r="C14" i="26"/>
  <c r="D14" i="26"/>
  <c r="C15" i="26"/>
  <c r="D15" i="26"/>
  <c r="C16" i="26"/>
  <c r="D16" i="26"/>
  <c r="C17" i="26"/>
  <c r="D17" i="26"/>
  <c r="C18" i="26"/>
  <c r="D18" i="26"/>
  <c r="C19" i="26"/>
  <c r="D19" i="26"/>
  <c r="C20" i="26"/>
  <c r="D20" i="26"/>
  <c r="C21" i="26"/>
  <c r="D21" i="26"/>
  <c r="C22" i="26"/>
  <c r="D22" i="26"/>
  <c r="C23" i="26"/>
  <c r="D23" i="26"/>
  <c r="C24" i="26"/>
  <c r="D24" i="26"/>
  <c r="C25" i="26"/>
  <c r="D25" i="26"/>
  <c r="C26" i="26"/>
  <c r="D26" i="26"/>
  <c r="C27" i="26"/>
  <c r="D27" i="26"/>
  <c r="C28" i="26"/>
  <c r="D28" i="26"/>
  <c r="C29" i="26"/>
  <c r="D29" i="26"/>
  <c r="C30" i="26"/>
  <c r="D30" i="26"/>
  <c r="C31" i="26"/>
  <c r="D31" i="26"/>
  <c r="C32" i="26"/>
  <c r="D32" i="26"/>
  <c r="C33" i="26"/>
  <c r="D33" i="26"/>
  <c r="C34" i="26"/>
  <c r="D34" i="26"/>
  <c r="C35" i="26"/>
  <c r="D35" i="26"/>
  <c r="C36" i="26"/>
  <c r="D36" i="26"/>
  <c r="C37" i="26"/>
  <c r="D37" i="26"/>
  <c r="C38" i="26"/>
  <c r="D38" i="26"/>
  <c r="C39" i="26"/>
  <c r="D39" i="26"/>
  <c r="C40" i="26"/>
  <c r="D40" i="26"/>
  <c r="C59" i="26"/>
  <c r="G58" i="26"/>
  <c r="C58" i="26"/>
  <c r="G57" i="26"/>
  <c r="C57" i="26"/>
  <c r="G56" i="26"/>
  <c r="C56" i="26"/>
  <c r="G55" i="26"/>
  <c r="C55" i="26"/>
  <c r="I53" i="26"/>
  <c r="D53" i="26"/>
  <c r="I52" i="26"/>
  <c r="D52" i="26"/>
  <c r="G51" i="26"/>
  <c r="B51" i="26"/>
  <c r="I50" i="26"/>
  <c r="D50" i="26"/>
  <c r="I49" i="26"/>
  <c r="D49" i="26"/>
  <c r="G48" i="26"/>
  <c r="B48" i="26"/>
  <c r="G47" i="26"/>
  <c r="H47" i="26"/>
  <c r="I47" i="26"/>
  <c r="C47" i="26"/>
  <c r="D47" i="26"/>
  <c r="B47" i="26"/>
  <c r="G46" i="26"/>
  <c r="H46" i="26"/>
  <c r="I46" i="26"/>
  <c r="C46" i="26"/>
  <c r="D46" i="26"/>
  <c r="B46" i="26"/>
  <c r="H45" i="26"/>
  <c r="I45" i="26"/>
  <c r="C45" i="26"/>
  <c r="D45" i="26"/>
  <c r="G50" i="25"/>
  <c r="H50" i="25"/>
  <c r="J78" i="25"/>
  <c r="G52" i="25"/>
  <c r="H52" i="25"/>
  <c r="I78" i="25"/>
  <c r="G53" i="25"/>
  <c r="H53" i="25"/>
  <c r="H78" i="25"/>
  <c r="G49" i="25"/>
  <c r="H49" i="25"/>
  <c r="G78" i="25"/>
  <c r="B50" i="25"/>
  <c r="C50" i="25"/>
  <c r="E78" i="25"/>
  <c r="B52" i="25"/>
  <c r="C52" i="25"/>
  <c r="D78" i="25"/>
  <c r="B53" i="25"/>
  <c r="C53" i="25"/>
  <c r="C78" i="25"/>
  <c r="B49" i="25"/>
  <c r="C49" i="25"/>
  <c r="B78" i="25"/>
  <c r="G6" i="25"/>
  <c r="H6" i="25"/>
  <c r="G7" i="25"/>
  <c r="H7" i="25"/>
  <c r="G8" i="25"/>
  <c r="H8" i="25"/>
  <c r="G9" i="25"/>
  <c r="H9" i="25"/>
  <c r="G10" i="25"/>
  <c r="H10" i="25"/>
  <c r="G11" i="25"/>
  <c r="H11" i="25"/>
  <c r="G12" i="25"/>
  <c r="H12" i="25"/>
  <c r="G13" i="25"/>
  <c r="H13" i="25"/>
  <c r="G14" i="25"/>
  <c r="H14" i="25"/>
  <c r="G15" i="25"/>
  <c r="H15" i="25"/>
  <c r="G16" i="25"/>
  <c r="H16" i="25"/>
  <c r="G17" i="25"/>
  <c r="H17" i="25"/>
  <c r="G18" i="25"/>
  <c r="H18" i="25"/>
  <c r="G19" i="25"/>
  <c r="H19" i="25"/>
  <c r="G20" i="25"/>
  <c r="H20" i="25"/>
  <c r="G21" i="25"/>
  <c r="H21" i="25"/>
  <c r="G22" i="25"/>
  <c r="H22" i="25"/>
  <c r="G23" i="25"/>
  <c r="H23" i="25"/>
  <c r="G24" i="25"/>
  <c r="H24" i="25"/>
  <c r="G25" i="25"/>
  <c r="H25" i="25"/>
  <c r="G26" i="25"/>
  <c r="H26" i="25"/>
  <c r="G27" i="25"/>
  <c r="H27" i="25"/>
  <c r="G28" i="25"/>
  <c r="H28" i="25"/>
  <c r="G29" i="25"/>
  <c r="H29" i="25"/>
  <c r="G30" i="25"/>
  <c r="H30" i="25"/>
  <c r="G31" i="25"/>
  <c r="H31" i="25"/>
  <c r="G32" i="25"/>
  <c r="H32" i="25"/>
  <c r="G33" i="25"/>
  <c r="H33" i="25"/>
  <c r="G34" i="25"/>
  <c r="H34" i="25"/>
  <c r="G35" i="25"/>
  <c r="H35" i="25"/>
  <c r="G36" i="25"/>
  <c r="H36" i="25"/>
  <c r="G37" i="25"/>
  <c r="H37" i="25"/>
  <c r="G38" i="25"/>
  <c r="H38" i="25"/>
  <c r="G39" i="25"/>
  <c r="H39" i="25"/>
  <c r="G40" i="25"/>
  <c r="H40" i="25"/>
  <c r="G59" i="25"/>
  <c r="C6" i="25"/>
  <c r="D6" i="25"/>
  <c r="C7" i="25"/>
  <c r="D7" i="25"/>
  <c r="C8" i="25"/>
  <c r="D8" i="25"/>
  <c r="C9" i="25"/>
  <c r="D9" i="25"/>
  <c r="C10" i="25"/>
  <c r="D10" i="25"/>
  <c r="C11" i="25"/>
  <c r="D11" i="25"/>
  <c r="C12" i="25"/>
  <c r="D12" i="25"/>
  <c r="C13" i="25"/>
  <c r="D13" i="25"/>
  <c r="C14" i="25"/>
  <c r="D14" i="25"/>
  <c r="C15" i="25"/>
  <c r="D15" i="25"/>
  <c r="C16" i="25"/>
  <c r="D16" i="25"/>
  <c r="C17" i="25"/>
  <c r="D17" i="25"/>
  <c r="C18" i="25"/>
  <c r="D18" i="25"/>
  <c r="C19" i="25"/>
  <c r="D19" i="25"/>
  <c r="C20" i="25"/>
  <c r="D20" i="25"/>
  <c r="C21" i="25"/>
  <c r="D21" i="25"/>
  <c r="C22" i="25"/>
  <c r="D22" i="25"/>
  <c r="C23" i="25"/>
  <c r="D23" i="25"/>
  <c r="C24" i="25"/>
  <c r="D24" i="25"/>
  <c r="C25" i="25"/>
  <c r="D25" i="25"/>
  <c r="C26" i="25"/>
  <c r="D26" i="25"/>
  <c r="C27" i="25"/>
  <c r="D27" i="25"/>
  <c r="C28" i="25"/>
  <c r="D28" i="25"/>
  <c r="C29" i="25"/>
  <c r="D29" i="25"/>
  <c r="C30" i="25"/>
  <c r="D30" i="25"/>
  <c r="C31" i="25"/>
  <c r="D31" i="25"/>
  <c r="C32" i="25"/>
  <c r="D32" i="25"/>
  <c r="C33" i="25"/>
  <c r="D33" i="25"/>
  <c r="C34" i="25"/>
  <c r="D34" i="25"/>
  <c r="C35" i="25"/>
  <c r="D35" i="25"/>
  <c r="C36" i="25"/>
  <c r="D36" i="25"/>
  <c r="C37" i="25"/>
  <c r="D37" i="25"/>
  <c r="C38" i="25"/>
  <c r="D38" i="25"/>
  <c r="C39" i="25"/>
  <c r="D39" i="25"/>
  <c r="C40" i="25"/>
  <c r="D40" i="25"/>
  <c r="C59" i="25"/>
  <c r="G58" i="25"/>
  <c r="C58" i="25"/>
  <c r="G57" i="25"/>
  <c r="C57" i="25"/>
  <c r="G56" i="25"/>
  <c r="C56" i="25"/>
  <c r="G55" i="25"/>
  <c r="C55" i="25"/>
  <c r="I53" i="25"/>
  <c r="D53" i="25"/>
  <c r="I52" i="25"/>
  <c r="D52" i="25"/>
  <c r="G51" i="25"/>
  <c r="B51" i="25"/>
  <c r="I50" i="25"/>
  <c r="D50" i="25"/>
  <c r="I49" i="25"/>
  <c r="D49" i="25"/>
  <c r="G48" i="25"/>
  <c r="B48" i="25"/>
  <c r="G47" i="25"/>
  <c r="H47" i="25"/>
  <c r="I47" i="25"/>
  <c r="C47" i="25"/>
  <c r="D47" i="25"/>
  <c r="B47" i="25"/>
  <c r="G46" i="25"/>
  <c r="H46" i="25"/>
  <c r="I46" i="25"/>
  <c r="C46" i="25"/>
  <c r="D46" i="25"/>
  <c r="B46" i="25"/>
  <c r="H45" i="25"/>
  <c r="I45" i="25"/>
  <c r="C45" i="25"/>
  <c r="D45" i="25"/>
  <c r="G50" i="24"/>
  <c r="H50" i="24"/>
  <c r="J78" i="24"/>
  <c r="G52" i="24"/>
  <c r="H52" i="24"/>
  <c r="I78" i="24"/>
  <c r="G53" i="24"/>
  <c r="H53" i="24"/>
  <c r="H78" i="24"/>
  <c r="G49" i="24"/>
  <c r="H49" i="24"/>
  <c r="G78" i="24"/>
  <c r="B50" i="24"/>
  <c r="C50" i="24"/>
  <c r="E78" i="24"/>
  <c r="B52" i="24"/>
  <c r="C52" i="24"/>
  <c r="D78" i="24"/>
  <c r="B53" i="24"/>
  <c r="C53" i="24"/>
  <c r="C78" i="24"/>
  <c r="B49" i="24"/>
  <c r="C49" i="24"/>
  <c r="B78" i="24"/>
  <c r="G6" i="24"/>
  <c r="H6" i="24"/>
  <c r="G7" i="24"/>
  <c r="H7" i="24"/>
  <c r="G8" i="24"/>
  <c r="H8" i="24"/>
  <c r="G9" i="24"/>
  <c r="H9" i="24"/>
  <c r="G10" i="24"/>
  <c r="H10" i="24"/>
  <c r="G11" i="24"/>
  <c r="H11" i="24"/>
  <c r="G12" i="24"/>
  <c r="H12" i="24"/>
  <c r="G13" i="24"/>
  <c r="H13" i="24"/>
  <c r="G14" i="24"/>
  <c r="H14" i="24"/>
  <c r="G15" i="24"/>
  <c r="H15" i="24"/>
  <c r="G16" i="24"/>
  <c r="H16" i="24"/>
  <c r="G17" i="24"/>
  <c r="H17" i="24"/>
  <c r="G18" i="24"/>
  <c r="H18" i="24"/>
  <c r="G19" i="24"/>
  <c r="H19" i="24"/>
  <c r="G20" i="24"/>
  <c r="H20" i="24"/>
  <c r="G21" i="24"/>
  <c r="H21" i="24"/>
  <c r="G22" i="24"/>
  <c r="H22" i="24"/>
  <c r="G23" i="24"/>
  <c r="H23" i="24"/>
  <c r="G24" i="24"/>
  <c r="H24" i="24"/>
  <c r="G25" i="24"/>
  <c r="H25" i="24"/>
  <c r="G26" i="24"/>
  <c r="H26" i="24"/>
  <c r="G27" i="24"/>
  <c r="H27" i="24"/>
  <c r="G28" i="24"/>
  <c r="H28" i="24"/>
  <c r="G29" i="24"/>
  <c r="H29" i="24"/>
  <c r="G30" i="24"/>
  <c r="H30" i="24"/>
  <c r="G31" i="24"/>
  <c r="H31" i="24"/>
  <c r="G32" i="24"/>
  <c r="H32" i="24"/>
  <c r="G33" i="24"/>
  <c r="H33" i="24"/>
  <c r="G34" i="24"/>
  <c r="H34" i="24"/>
  <c r="G35" i="24"/>
  <c r="H35" i="24"/>
  <c r="G36" i="24"/>
  <c r="H36" i="24"/>
  <c r="G37" i="24"/>
  <c r="H37" i="24"/>
  <c r="G38" i="24"/>
  <c r="H38" i="24"/>
  <c r="G39" i="24"/>
  <c r="H39" i="24"/>
  <c r="G40" i="24"/>
  <c r="H40" i="24"/>
  <c r="G59" i="24"/>
  <c r="C6" i="24"/>
  <c r="D6" i="24"/>
  <c r="C7" i="24"/>
  <c r="D7" i="24"/>
  <c r="C8" i="24"/>
  <c r="D8" i="24"/>
  <c r="C9" i="24"/>
  <c r="D9" i="24"/>
  <c r="C10" i="24"/>
  <c r="D10" i="24"/>
  <c r="C11" i="24"/>
  <c r="D11" i="24"/>
  <c r="C12" i="24"/>
  <c r="D12" i="24"/>
  <c r="C13" i="24"/>
  <c r="D13" i="24"/>
  <c r="C14" i="24"/>
  <c r="D14" i="24"/>
  <c r="C15" i="24"/>
  <c r="D15" i="24"/>
  <c r="C16" i="24"/>
  <c r="D16" i="24"/>
  <c r="C17" i="24"/>
  <c r="D17" i="24"/>
  <c r="C18" i="24"/>
  <c r="D18" i="24"/>
  <c r="C19" i="24"/>
  <c r="D19" i="24"/>
  <c r="C20" i="24"/>
  <c r="D20" i="24"/>
  <c r="C21" i="24"/>
  <c r="D21" i="24"/>
  <c r="C22" i="24"/>
  <c r="D22" i="24"/>
  <c r="C23" i="24"/>
  <c r="D23" i="24"/>
  <c r="C24" i="24"/>
  <c r="D24" i="24"/>
  <c r="C25" i="24"/>
  <c r="D25" i="24"/>
  <c r="C26" i="24"/>
  <c r="D26" i="24"/>
  <c r="C27" i="24"/>
  <c r="D27" i="24"/>
  <c r="C28" i="24"/>
  <c r="D28" i="24"/>
  <c r="C29" i="24"/>
  <c r="D29" i="24"/>
  <c r="C30" i="24"/>
  <c r="D30" i="24"/>
  <c r="C31" i="24"/>
  <c r="D31" i="24"/>
  <c r="C32" i="24"/>
  <c r="D32" i="24"/>
  <c r="C33" i="24"/>
  <c r="D33" i="24"/>
  <c r="C34" i="24"/>
  <c r="D34" i="24"/>
  <c r="C35" i="24"/>
  <c r="D35" i="24"/>
  <c r="C36" i="24"/>
  <c r="D36" i="24"/>
  <c r="C37" i="24"/>
  <c r="D37" i="24"/>
  <c r="C38" i="24"/>
  <c r="D38" i="24"/>
  <c r="C39" i="24"/>
  <c r="D39" i="24"/>
  <c r="C40" i="24"/>
  <c r="D40" i="24"/>
  <c r="C59" i="24"/>
  <c r="G58" i="24"/>
  <c r="C58" i="24"/>
  <c r="G57" i="24"/>
  <c r="C57" i="24"/>
  <c r="G56" i="24"/>
  <c r="C56" i="24"/>
  <c r="G55" i="24"/>
  <c r="C55" i="24"/>
  <c r="I53" i="24"/>
  <c r="D53" i="24"/>
  <c r="I52" i="24"/>
  <c r="D52" i="24"/>
  <c r="G51" i="24"/>
  <c r="B51" i="24"/>
  <c r="I50" i="24"/>
  <c r="D50" i="24"/>
  <c r="I49" i="24"/>
  <c r="D49" i="24"/>
  <c r="G48" i="24"/>
  <c r="B48" i="24"/>
  <c r="G47" i="24"/>
  <c r="H47" i="24"/>
  <c r="I47" i="24"/>
  <c r="C47" i="24"/>
  <c r="D47" i="24"/>
  <c r="B47" i="24"/>
  <c r="G46" i="24"/>
  <c r="H46" i="24"/>
  <c r="I46" i="24"/>
  <c r="C46" i="24"/>
  <c r="D46" i="24"/>
  <c r="B46" i="24"/>
  <c r="H45" i="24"/>
  <c r="I45" i="24"/>
  <c r="C45" i="24"/>
  <c r="D45" i="24"/>
  <c r="G50" i="2"/>
  <c r="H50" i="2"/>
  <c r="J78" i="2"/>
  <c r="G52" i="2"/>
  <c r="H52" i="2"/>
  <c r="I78" i="2"/>
  <c r="G53" i="2"/>
  <c r="H53" i="2"/>
  <c r="H78" i="2"/>
  <c r="G49" i="2"/>
  <c r="H49" i="2"/>
  <c r="G78" i="2"/>
  <c r="B50" i="2"/>
  <c r="C50" i="2"/>
  <c r="E78" i="2"/>
  <c r="B52" i="2"/>
  <c r="C52" i="2"/>
  <c r="D78" i="2"/>
  <c r="B53" i="2"/>
  <c r="C53" i="2"/>
  <c r="C78" i="2"/>
  <c r="B49" i="2"/>
  <c r="C49" i="2"/>
  <c r="B78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59" i="2"/>
  <c r="G58" i="2"/>
  <c r="G57" i="2"/>
  <c r="G56" i="2"/>
  <c r="G5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59" i="2"/>
  <c r="C58" i="2"/>
  <c r="C56" i="2"/>
  <c r="C55" i="2"/>
  <c r="C45" i="2"/>
  <c r="D45" i="2"/>
  <c r="H45" i="2"/>
  <c r="I45" i="2"/>
  <c r="B46" i="2"/>
  <c r="C46" i="2"/>
  <c r="D46" i="2"/>
  <c r="G46" i="2"/>
  <c r="H46" i="2"/>
  <c r="I46" i="2"/>
  <c r="B47" i="2"/>
  <c r="C47" i="2"/>
  <c r="D47" i="2"/>
  <c r="G47" i="2"/>
  <c r="H47" i="2"/>
  <c r="I47" i="2"/>
  <c r="B48" i="2"/>
  <c r="G48" i="2"/>
  <c r="D49" i="2"/>
  <c r="I49" i="2"/>
  <c r="D50" i="2"/>
  <c r="I50" i="2"/>
  <c r="B51" i="2"/>
  <c r="G51" i="2"/>
  <c r="D52" i="2"/>
  <c r="I52" i="2"/>
  <c r="D53" i="2"/>
  <c r="I53" i="2"/>
  <c r="C57" i="2"/>
</calcChain>
</file>

<file path=xl/comments1.xml><?xml version="1.0" encoding="utf-8"?>
<comments xmlns="http://schemas.openxmlformats.org/spreadsheetml/2006/main">
  <authors>
    <author>Patrick Kirkland</author>
  </authors>
  <commentList>
    <comment ref="K45" authorId="0">
      <text>
        <r>
          <rPr>
            <sz val="9"/>
            <color indexed="81"/>
            <rFont val="Arial"/>
          </rPr>
          <t xml:space="preserve">Median = the middle/central value. Measure of "average" or central tendency, for general achievement.
</t>
        </r>
      </text>
    </comment>
    <comment ref="K46" authorId="0">
      <text>
        <r>
          <rPr>
            <sz val="9"/>
            <color indexed="81"/>
            <rFont val="Arial"/>
          </rPr>
          <t xml:space="preserve">Mean = Sum of scores/# of scores; the "average" can be distorted by outliers (really high or low scores) 
</t>
        </r>
      </text>
    </comment>
    <comment ref="K47" authorId="0">
      <text>
        <r>
          <rPr>
            <sz val="9"/>
            <color indexed="81"/>
            <rFont val="Arial"/>
          </rPr>
          <t xml:space="preserve">Lowest 25% of the class are at or below this score.
</t>
        </r>
      </text>
    </comment>
    <comment ref="K48" authorId="0">
      <text>
        <r>
          <rPr>
            <sz val="9"/>
            <color indexed="81"/>
            <rFont val="Arial"/>
          </rPr>
          <t xml:space="preserve">Top 25% of the class are at or below this score.
</t>
        </r>
      </text>
    </comment>
  </commentList>
</comments>
</file>

<file path=xl/comments2.xml><?xml version="1.0" encoding="utf-8"?>
<comments xmlns="http://schemas.openxmlformats.org/spreadsheetml/2006/main">
  <authors>
    <author>Patrick Kirkland</author>
  </authors>
  <commentList>
    <comment ref="K45" authorId="0">
      <text>
        <r>
          <rPr>
            <sz val="9"/>
            <color indexed="81"/>
            <rFont val="Arial"/>
          </rPr>
          <t xml:space="preserve">Median = the middle/central value. Measure of "average" or central tendency, for general achievement.
</t>
        </r>
      </text>
    </comment>
    <comment ref="K46" authorId="0">
      <text>
        <r>
          <rPr>
            <sz val="9"/>
            <color indexed="81"/>
            <rFont val="Arial"/>
          </rPr>
          <t xml:space="preserve">Mean = Sum of scores/# of scores; the "average" can be distorted by outliers (really high or low scores) 
</t>
        </r>
      </text>
    </comment>
    <comment ref="K47" authorId="0">
      <text>
        <r>
          <rPr>
            <sz val="9"/>
            <color indexed="81"/>
            <rFont val="Arial"/>
          </rPr>
          <t xml:space="preserve">Lowest 25% of the class are at or below this score.
</t>
        </r>
      </text>
    </comment>
    <comment ref="K48" authorId="0">
      <text>
        <r>
          <rPr>
            <sz val="9"/>
            <color indexed="81"/>
            <rFont val="Arial"/>
          </rPr>
          <t xml:space="preserve">Top 25% of the class are at or below this score.
</t>
        </r>
      </text>
    </comment>
  </commentList>
</comments>
</file>

<file path=xl/comments3.xml><?xml version="1.0" encoding="utf-8"?>
<comments xmlns="http://schemas.openxmlformats.org/spreadsheetml/2006/main">
  <authors>
    <author>Patrick Kirkland</author>
  </authors>
  <commentList>
    <comment ref="K45" authorId="0">
      <text>
        <r>
          <rPr>
            <sz val="9"/>
            <color indexed="81"/>
            <rFont val="Arial"/>
          </rPr>
          <t xml:space="preserve">Median = the middle/central value. Measure of "average" or central tendency, for general achievement.
</t>
        </r>
      </text>
    </comment>
    <comment ref="K46" authorId="0">
      <text>
        <r>
          <rPr>
            <sz val="9"/>
            <color indexed="81"/>
            <rFont val="Arial"/>
          </rPr>
          <t xml:space="preserve">Mean = Sum of scores/# of scores; the "average" can be distorted by outliers (really high or low scores) 
</t>
        </r>
      </text>
    </comment>
    <comment ref="K47" authorId="0">
      <text>
        <r>
          <rPr>
            <sz val="9"/>
            <color indexed="81"/>
            <rFont val="Arial"/>
          </rPr>
          <t xml:space="preserve">Lowest 25% of the class are at or below this score.
</t>
        </r>
      </text>
    </comment>
    <comment ref="K48" authorId="0">
      <text>
        <r>
          <rPr>
            <sz val="9"/>
            <color indexed="81"/>
            <rFont val="Arial"/>
          </rPr>
          <t xml:space="preserve">Top 25% of the class are at or below this score.
</t>
        </r>
      </text>
    </comment>
  </commentList>
</comments>
</file>

<file path=xl/comments4.xml><?xml version="1.0" encoding="utf-8"?>
<comments xmlns="http://schemas.openxmlformats.org/spreadsheetml/2006/main">
  <authors>
    <author>Patrick Kirkland</author>
  </authors>
  <commentList>
    <comment ref="K45" authorId="0">
      <text>
        <r>
          <rPr>
            <sz val="9"/>
            <color indexed="81"/>
            <rFont val="Arial"/>
          </rPr>
          <t xml:space="preserve">Median = the middle/central value. Measure of "average" or central tendency, for general achievement.
</t>
        </r>
      </text>
    </comment>
    <comment ref="K46" authorId="0">
      <text>
        <r>
          <rPr>
            <sz val="9"/>
            <color indexed="81"/>
            <rFont val="Arial"/>
          </rPr>
          <t xml:space="preserve">Mean = Sum of scores/# of scores; the "average" can be distorted by outliers (really high or low scores) 
</t>
        </r>
      </text>
    </comment>
    <comment ref="K47" authorId="0">
      <text>
        <r>
          <rPr>
            <sz val="9"/>
            <color indexed="81"/>
            <rFont val="Arial"/>
          </rPr>
          <t xml:space="preserve">Lowest 25% of the class are at or below this score.
</t>
        </r>
      </text>
    </comment>
    <comment ref="K48" authorId="0">
      <text>
        <r>
          <rPr>
            <sz val="9"/>
            <color indexed="81"/>
            <rFont val="Arial"/>
          </rPr>
          <t xml:space="preserve">Top 25% of the class are at or below this score.
</t>
        </r>
      </text>
    </comment>
  </commentList>
</comments>
</file>

<file path=xl/comments5.xml><?xml version="1.0" encoding="utf-8"?>
<comments xmlns="http://schemas.openxmlformats.org/spreadsheetml/2006/main">
  <authors>
    <author>Patrick Kirkland</author>
  </authors>
  <commentList>
    <comment ref="K45" authorId="0">
      <text>
        <r>
          <rPr>
            <sz val="9"/>
            <color indexed="81"/>
            <rFont val="Arial"/>
          </rPr>
          <t xml:space="preserve">Median = the middle/central value. Measure of "average" or central tendency, for general achievement.
</t>
        </r>
      </text>
    </comment>
    <comment ref="K46" authorId="0">
      <text>
        <r>
          <rPr>
            <sz val="9"/>
            <color indexed="81"/>
            <rFont val="Arial"/>
          </rPr>
          <t xml:space="preserve">Mean = Sum of scores/# of scores; the "average" can be distorted by outliers (really high or low scores) 
</t>
        </r>
      </text>
    </comment>
    <comment ref="K47" authorId="0">
      <text>
        <r>
          <rPr>
            <sz val="9"/>
            <color indexed="81"/>
            <rFont val="Arial"/>
          </rPr>
          <t xml:space="preserve">Lowest 25% of the class are at or below this score.
</t>
        </r>
      </text>
    </comment>
    <comment ref="K48" authorId="0">
      <text>
        <r>
          <rPr>
            <sz val="9"/>
            <color indexed="81"/>
            <rFont val="Arial"/>
          </rPr>
          <t xml:space="preserve">Top 25% of the class are at or below this score.
</t>
        </r>
      </text>
    </comment>
  </commentList>
</comments>
</file>

<file path=xl/comments6.xml><?xml version="1.0" encoding="utf-8"?>
<comments xmlns="http://schemas.openxmlformats.org/spreadsheetml/2006/main">
  <authors>
    <author>Patrick Kirkland</author>
  </authors>
  <commentList>
    <comment ref="K45" authorId="0">
      <text>
        <r>
          <rPr>
            <sz val="9"/>
            <color indexed="81"/>
            <rFont val="Arial"/>
          </rPr>
          <t xml:space="preserve">Median = the middle/central value. Measure of "average" or central tendency, for general achievement.
</t>
        </r>
      </text>
    </comment>
    <comment ref="K46" authorId="0">
      <text>
        <r>
          <rPr>
            <sz val="9"/>
            <color indexed="81"/>
            <rFont val="Arial"/>
          </rPr>
          <t xml:space="preserve">Mean = Sum of scores/# of scores; the "average" can be distorted by outliers (really high or low scores) 
</t>
        </r>
      </text>
    </comment>
    <comment ref="K47" authorId="0">
      <text>
        <r>
          <rPr>
            <sz val="9"/>
            <color indexed="81"/>
            <rFont val="Arial"/>
          </rPr>
          <t xml:space="preserve">Lowest 25% of the class are at or below this score.
</t>
        </r>
      </text>
    </comment>
    <comment ref="K48" authorId="0">
      <text>
        <r>
          <rPr>
            <sz val="9"/>
            <color indexed="81"/>
            <rFont val="Arial"/>
          </rPr>
          <t xml:space="preserve">Top 25% of the class are at or below this score.
</t>
        </r>
      </text>
    </comment>
  </commentList>
</comments>
</file>

<file path=xl/comments7.xml><?xml version="1.0" encoding="utf-8"?>
<comments xmlns="http://schemas.openxmlformats.org/spreadsheetml/2006/main">
  <authors>
    <author>Patrick Kirkland</author>
  </authors>
  <commentList>
    <comment ref="K45" authorId="0">
      <text>
        <r>
          <rPr>
            <sz val="9"/>
            <color indexed="81"/>
            <rFont val="Arial"/>
          </rPr>
          <t xml:space="preserve">Median = the middle/central value. Measure of "average" or central tendency, for general achievement.
</t>
        </r>
      </text>
    </comment>
    <comment ref="K46" authorId="0">
      <text>
        <r>
          <rPr>
            <sz val="9"/>
            <color indexed="81"/>
            <rFont val="Arial"/>
          </rPr>
          <t xml:space="preserve">Mean = Sum of scores/# of scores; the "average" can be distorted by outliers (really high or low scores) 
</t>
        </r>
      </text>
    </comment>
    <comment ref="K47" authorId="0">
      <text>
        <r>
          <rPr>
            <sz val="9"/>
            <color indexed="81"/>
            <rFont val="Arial"/>
          </rPr>
          <t xml:space="preserve">Lowest 25% of the class are at or below this score.
</t>
        </r>
      </text>
    </comment>
    <comment ref="K48" authorId="0">
      <text>
        <r>
          <rPr>
            <sz val="9"/>
            <color indexed="81"/>
            <rFont val="Arial"/>
          </rPr>
          <t xml:space="preserve">Top 25% of the class are at or below this score.
</t>
        </r>
      </text>
    </comment>
  </commentList>
</comments>
</file>

<file path=xl/comments8.xml><?xml version="1.0" encoding="utf-8"?>
<comments xmlns="http://schemas.openxmlformats.org/spreadsheetml/2006/main">
  <authors>
    <author>Patrick Kirkland</author>
  </authors>
  <commentList>
    <comment ref="K45" authorId="0">
      <text>
        <r>
          <rPr>
            <sz val="9"/>
            <color indexed="81"/>
            <rFont val="Arial"/>
          </rPr>
          <t xml:space="preserve">Median = the middle/central value. Measure of "average" or central tendency, for general achievement.
</t>
        </r>
      </text>
    </comment>
    <comment ref="K46" authorId="0">
      <text>
        <r>
          <rPr>
            <sz val="9"/>
            <color indexed="81"/>
            <rFont val="Arial"/>
          </rPr>
          <t xml:space="preserve">Mean = Sum of scores/# of scores; the "average" can be distorted by outliers (really high or low scores) 
</t>
        </r>
      </text>
    </comment>
    <comment ref="K47" authorId="0">
      <text>
        <r>
          <rPr>
            <sz val="9"/>
            <color indexed="81"/>
            <rFont val="Arial"/>
          </rPr>
          <t xml:space="preserve">Lowest 25% of the class are at or below this score.
</t>
        </r>
      </text>
    </comment>
    <comment ref="K48" authorId="0">
      <text>
        <r>
          <rPr>
            <sz val="9"/>
            <color indexed="81"/>
            <rFont val="Arial"/>
          </rPr>
          <t xml:space="preserve">Top 25% of the class are at or below this score.
</t>
        </r>
      </text>
    </comment>
  </commentList>
</comments>
</file>

<file path=xl/sharedStrings.xml><?xml version="1.0" encoding="utf-8"?>
<sst xmlns="http://schemas.openxmlformats.org/spreadsheetml/2006/main" count="760" uniqueCount="69">
  <si>
    <t>Letter Grade</t>
    <phoneticPr fontId="3" type="noConversion"/>
  </si>
  <si>
    <t>Trad. Test</t>
    <phoneticPr fontId="3" type="noConversion"/>
  </si>
  <si>
    <t>Perf. Assess</t>
    <phoneticPr fontId="3" type="noConversion"/>
  </si>
  <si>
    <t xml:space="preserve"> # of Students:</t>
    <phoneticPr fontId="3" type="noConversion"/>
  </si>
  <si>
    <t># of Students</t>
    <phoneticPr fontId="3" type="noConversion"/>
  </si>
  <si>
    <t>Teacher</t>
    <phoneticPr fontId="3" type="noConversion"/>
  </si>
  <si>
    <t>School</t>
    <phoneticPr fontId="3" type="noConversion"/>
  </si>
  <si>
    <t>Subject</t>
    <phoneticPr fontId="3" type="noConversion"/>
  </si>
  <si>
    <t>Unit</t>
    <phoneticPr fontId="3" type="noConversion"/>
  </si>
  <si>
    <t>Trad. Test Date</t>
    <phoneticPr fontId="3" type="noConversion"/>
  </si>
  <si>
    <t>PA Test Date</t>
    <phoneticPr fontId="3" type="noConversion"/>
  </si>
  <si>
    <t>Grade</t>
    <phoneticPr fontId="3" type="noConversion"/>
  </si>
  <si>
    <t>A</t>
    <phoneticPr fontId="3" type="noConversion"/>
  </si>
  <si>
    <t>B</t>
    <phoneticPr fontId="3" type="noConversion"/>
  </si>
  <si>
    <t>B-</t>
    <phoneticPr fontId="3" type="noConversion"/>
  </si>
  <si>
    <t>C</t>
    <phoneticPr fontId="3" type="noConversion"/>
  </si>
  <si>
    <t>D</t>
    <phoneticPr fontId="3" type="noConversion"/>
  </si>
  <si>
    <t>D-</t>
    <phoneticPr fontId="3" type="noConversion"/>
  </si>
  <si>
    <t>F</t>
    <phoneticPr fontId="3" type="noConversion"/>
  </si>
  <si>
    <t>Upper Bound</t>
    <phoneticPr fontId="3" type="noConversion"/>
  </si>
  <si>
    <t>D+</t>
    <phoneticPr fontId="3" type="noConversion"/>
  </si>
  <si>
    <t>C-</t>
    <phoneticPr fontId="3" type="noConversion"/>
  </si>
  <si>
    <t>B+</t>
    <phoneticPr fontId="3" type="noConversion"/>
  </si>
  <si>
    <t>A-</t>
    <phoneticPr fontId="3" type="noConversion"/>
  </si>
  <si>
    <t>A+</t>
    <phoneticPr fontId="3" type="noConversion"/>
  </si>
  <si>
    <t>Note: Values must be in ascending order for formulas to work.</t>
    <phoneticPr fontId="3" type="noConversion"/>
  </si>
  <si>
    <t>Percentage</t>
    <phoneticPr fontId="3" type="noConversion"/>
  </si>
  <si>
    <t xml:space="preserve">Grading Scale
</t>
    <phoneticPr fontId="3" type="noConversion"/>
  </si>
  <si>
    <t>N/A</t>
    <phoneticPr fontId="3" type="noConversion"/>
  </si>
  <si>
    <t>Distribution of Grades</t>
    <phoneticPr fontId="3" type="noConversion"/>
  </si>
  <si>
    <t>Total Possible</t>
  </si>
  <si>
    <t>Percentage</t>
  </si>
  <si>
    <t>ST. Dev.</t>
  </si>
  <si>
    <t>Letter Grade</t>
  </si>
  <si>
    <t>Top Quartile:</t>
  </si>
  <si>
    <t>Lowest Score:</t>
  </si>
  <si>
    <t>Highest Score:</t>
  </si>
  <si>
    <t>Total Possible:</t>
  </si>
  <si>
    <t>Performance Assessment</t>
  </si>
  <si>
    <t>Range:</t>
  </si>
  <si>
    <t>Bottom Quartile:</t>
  </si>
  <si>
    <t>C+</t>
  </si>
  <si>
    <t>Grade:</t>
  </si>
  <si>
    <t>%</t>
  </si>
  <si>
    <t>N/A</t>
  </si>
  <si>
    <t>N</t>
  </si>
  <si>
    <t>Trad. Test Median</t>
    <phoneticPr fontId="3" type="noConversion"/>
  </si>
  <si>
    <t>Traditional Test</t>
    <phoneticPr fontId="3" type="noConversion"/>
  </si>
  <si>
    <t>Trad. Test Mean</t>
    <phoneticPr fontId="3" type="noConversion"/>
  </si>
  <si>
    <t>Student</t>
    <phoneticPr fontId="3" type="noConversion"/>
  </si>
  <si>
    <t>Lower Bound</t>
    <phoneticPr fontId="3" type="noConversion"/>
  </si>
  <si>
    <t>As</t>
  </si>
  <si>
    <t>Bs</t>
  </si>
  <si>
    <t>Cs</t>
  </si>
  <si>
    <t>Ds</t>
  </si>
  <si>
    <t>Fs</t>
  </si>
  <si>
    <t>opening price</t>
  </si>
  <si>
    <t>high price</t>
  </si>
  <si>
    <t>low price</t>
  </si>
  <si>
    <t>closing price</t>
  </si>
  <si>
    <t>Date</t>
  </si>
  <si>
    <t>Traditional Test &amp; Performance Assessment Statistical Analysis</t>
  </si>
  <si>
    <t>PA Median</t>
  </si>
  <si>
    <t>PA Mean</t>
  </si>
  <si>
    <t>Median</t>
  </si>
  <si>
    <t>Mean</t>
  </si>
  <si>
    <r>
      <t xml:space="preserve">Directions: </t>
    </r>
    <r>
      <rPr>
        <sz val="10"/>
        <rFont val="Arial"/>
      </rPr>
      <t xml:space="preserve">
</t>
    </r>
    <r>
      <rPr>
        <i/>
        <sz val="10"/>
        <rFont val="Arial"/>
        <family val="2"/>
      </rPr>
      <t>Scroll over words below to review meaning.</t>
    </r>
  </si>
  <si>
    <t>Bottom Quartile</t>
  </si>
  <si>
    <t xml:space="preserve">Top Quartile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</si>
</sst>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0.000"/>
  </numFmts>
  <fonts count="13" x14ac:knownFonts="1">
    <font>
      <sz val="10"/>
      <name val="Arial"/>
    </font>
    <font>
      <sz val="10"/>
      <name val="Arial"/>
    </font>
    <font>
      <b/>
      <sz val="10"/>
      <name val="Arial"/>
    </font>
    <font>
      <sz val="8"/>
      <name val="Arial"/>
    </font>
    <font>
      <b/>
      <i/>
      <sz val="10"/>
      <name val="Arial"/>
      <family val="2"/>
    </font>
    <font>
      <sz val="10"/>
      <name val="Arial"/>
    </font>
    <font>
      <i/>
      <sz val="10"/>
      <name val="Arial"/>
      <family val="2"/>
    </font>
    <font>
      <sz val="10"/>
      <color theme="0"/>
      <name val="Arial"/>
    </font>
    <font>
      <b/>
      <sz val="12"/>
      <name val="Arial"/>
    </font>
    <font>
      <sz val="9"/>
      <color indexed="81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u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10" fontId="0" fillId="0" borderId="0" xfId="0" applyNumberFormat="1"/>
    <xf numFmtId="165" fontId="0" fillId="0" borderId="0" xfId="0" applyNumberFormat="1"/>
    <xf numFmtId="0" fontId="2" fillId="0" borderId="0" xfId="0" applyFont="1" applyFill="1" applyBorder="1" applyAlignment="1">
      <alignment vertical="top" wrapText="1"/>
    </xf>
    <xf numFmtId="164" fontId="0" fillId="0" borderId="0" xfId="0" applyNumberFormat="1" applyFill="1" applyBorder="1" applyAlignment="1">
      <alignment vertical="top" wrapText="1"/>
    </xf>
    <xf numFmtId="9" fontId="0" fillId="0" borderId="0" xfId="0" applyNumberFormat="1"/>
    <xf numFmtId="9" fontId="0" fillId="0" borderId="1" xfId="0" applyNumberForma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7" xfId="0" applyFill="1" applyBorder="1" applyAlignment="1">
      <alignment horizontal="center" vertical="top" wrapText="1"/>
    </xf>
    <xf numFmtId="0" fontId="0" fillId="0" borderId="0" xfId="0" applyAlignment="1"/>
    <xf numFmtId="0" fontId="0" fillId="0" borderId="7" xfId="0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166" fontId="0" fillId="0" borderId="0" xfId="1" applyNumberFormat="1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2" fillId="2" borderId="7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2" fillId="0" borderId="8" xfId="0" applyFont="1" applyFill="1" applyBorder="1"/>
    <xf numFmtId="0" fontId="2" fillId="0" borderId="8" xfId="0" applyFont="1" applyBorder="1"/>
    <xf numFmtId="9" fontId="2" fillId="2" borderId="7" xfId="0" applyNumberFormat="1" applyFont="1" applyFill="1" applyBorder="1" applyAlignment="1">
      <alignment horizontal="center"/>
    </xf>
    <xf numFmtId="10" fontId="2" fillId="2" borderId="7" xfId="0" applyNumberFormat="1" applyFont="1" applyFill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top" wrapText="1"/>
    </xf>
    <xf numFmtId="9" fontId="2" fillId="2" borderId="9" xfId="0" applyNumberFormat="1" applyFont="1" applyFill="1" applyBorder="1" applyAlignment="1">
      <alignment horizontal="center" vertical="top" wrapText="1"/>
    </xf>
    <xf numFmtId="10" fontId="0" fillId="0" borderId="0" xfId="0" applyNumberFormat="1" applyFill="1" applyBorder="1" applyAlignment="1">
      <alignment horizontal="center" vertical="top" wrapText="1"/>
    </xf>
    <xf numFmtId="10" fontId="5" fillId="0" borderId="0" xfId="0" applyNumberFormat="1" applyFont="1" applyFill="1" applyBorder="1" applyAlignment="1">
      <alignment horizontal="center" vertical="top" wrapText="1"/>
    </xf>
    <xf numFmtId="10" fontId="2" fillId="0" borderId="0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top" wrapText="1"/>
    </xf>
    <xf numFmtId="9" fontId="0" fillId="3" borderId="7" xfId="0" applyNumberFormat="1" applyFill="1" applyBorder="1" applyAlignment="1">
      <alignment horizontal="center" vertical="top" wrapText="1"/>
    </xf>
    <xf numFmtId="10" fontId="0" fillId="3" borderId="7" xfId="0" applyNumberFormat="1" applyFill="1" applyBorder="1" applyAlignment="1">
      <alignment horizontal="center" vertical="top" wrapText="1"/>
    </xf>
    <xf numFmtId="9" fontId="0" fillId="3" borderId="3" xfId="0" applyNumberFormat="1" applyFill="1" applyBorder="1" applyAlignment="1">
      <alignment horizontal="center" vertical="top"/>
    </xf>
    <xf numFmtId="10" fontId="5" fillId="3" borderId="7" xfId="0" applyNumberFormat="1" applyFont="1" applyFill="1" applyBorder="1" applyAlignment="1">
      <alignment horizontal="center" vertical="top" wrapText="1"/>
    </xf>
    <xf numFmtId="9" fontId="0" fillId="3" borderId="10" xfId="0" applyNumberFormat="1" applyFill="1" applyBorder="1" applyAlignment="1">
      <alignment horizontal="center" vertical="top"/>
    </xf>
    <xf numFmtId="9" fontId="0" fillId="3" borderId="7" xfId="0" applyNumberFormat="1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2" fontId="0" fillId="3" borderId="11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/>
    </xf>
    <xf numFmtId="164" fontId="0" fillId="3" borderId="11" xfId="0" applyNumberFormat="1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9" fontId="0" fillId="3" borderId="10" xfId="0" applyNumberFormat="1" applyFill="1" applyBorder="1" applyAlignment="1">
      <alignment horizontal="center" vertical="top" wrapText="1"/>
    </xf>
    <xf numFmtId="2" fontId="0" fillId="3" borderId="7" xfId="0" applyNumberFormat="1" applyFill="1" applyBorder="1" applyAlignment="1">
      <alignment horizontal="center" vertical="top" wrapText="1"/>
    </xf>
    <xf numFmtId="9" fontId="0" fillId="3" borderId="12" xfId="0" applyNumberFormat="1" applyFill="1" applyBorder="1" applyAlignment="1">
      <alignment horizontal="center" vertical="top" wrapText="1"/>
    </xf>
    <xf numFmtId="10" fontId="2" fillId="4" borderId="12" xfId="0" applyNumberFormat="1" applyFont="1" applyFill="1" applyBorder="1" applyAlignment="1">
      <alignment vertical="top" wrapText="1"/>
    </xf>
    <xf numFmtId="0" fontId="2" fillId="4" borderId="12" xfId="0" applyFont="1" applyFill="1" applyBorder="1" applyAlignment="1">
      <alignment vertical="top" wrapText="1"/>
    </xf>
    <xf numFmtId="10" fontId="2" fillId="4" borderId="7" xfId="0" applyNumberFormat="1" applyFont="1" applyFill="1" applyBorder="1" applyAlignment="1">
      <alignment vertical="top" wrapText="1"/>
    </xf>
    <xf numFmtId="0" fontId="2" fillId="4" borderId="9" xfId="0" applyFont="1" applyFill="1" applyBorder="1" applyAlignment="1">
      <alignment vertical="top" wrapText="1"/>
    </xf>
    <xf numFmtId="0" fontId="2" fillId="4" borderId="7" xfId="0" applyFont="1" applyFill="1" applyBorder="1" applyAlignment="1">
      <alignment vertical="top" wrapText="1"/>
    </xf>
    <xf numFmtId="0" fontId="2" fillId="4" borderId="13" xfId="0" applyFont="1" applyFill="1" applyBorder="1" applyAlignment="1">
      <alignment vertical="top" wrapText="1"/>
    </xf>
    <xf numFmtId="10" fontId="2" fillId="0" borderId="14" xfId="0" applyNumberFormat="1" applyFont="1" applyFill="1" applyBorder="1" applyAlignment="1">
      <alignment horizontal="center" vertical="top" wrapText="1"/>
    </xf>
    <xf numFmtId="10" fontId="0" fillId="0" borderId="11" xfId="0" applyNumberFormat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0" fontId="2" fillId="2" borderId="9" xfId="0" applyNumberFormat="1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5" fontId="0" fillId="3" borderId="6" xfId="0" applyNumberForma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top" wrapText="1"/>
    </xf>
    <xf numFmtId="165" fontId="2" fillId="2" borderId="16" xfId="0" applyNumberFormat="1" applyFont="1" applyFill="1" applyBorder="1" applyAlignment="1">
      <alignment horizontal="center" vertical="top" wrapText="1"/>
    </xf>
    <xf numFmtId="10" fontId="2" fillId="2" borderId="16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 wrapText="1"/>
    </xf>
    <xf numFmtId="9" fontId="0" fillId="0" borderId="0" xfId="0" applyNumberFormat="1" applyAlignment="1">
      <alignment horizontal="right" wrapText="1"/>
    </xf>
    <xf numFmtId="10" fontId="0" fillId="0" borderId="0" xfId="0" applyNumberFormat="1" applyAlignment="1">
      <alignment horizontal="right" wrapText="1"/>
    </xf>
    <xf numFmtId="0" fontId="0" fillId="0" borderId="17" xfId="0" applyBorder="1" applyAlignment="1">
      <alignment horizontal="right" wrapText="1"/>
    </xf>
    <xf numFmtId="10" fontId="0" fillId="0" borderId="17" xfId="0" applyNumberFormat="1" applyBorder="1" applyAlignment="1">
      <alignment horizontal="right" wrapText="1"/>
    </xf>
    <xf numFmtId="10" fontId="0" fillId="0" borderId="18" xfId="0" applyNumberFormat="1" applyBorder="1" applyAlignment="1">
      <alignment horizontal="right" wrapText="1"/>
    </xf>
    <xf numFmtId="0" fontId="0" fillId="0" borderId="18" xfId="0" applyBorder="1" applyAlignment="1">
      <alignment horizontal="right" wrapText="1"/>
    </xf>
    <xf numFmtId="165" fontId="0" fillId="0" borderId="17" xfId="0" applyNumberFormat="1" applyBorder="1" applyAlignment="1">
      <alignment horizontal="right" wrapText="1"/>
    </xf>
    <xf numFmtId="165" fontId="0" fillId="0" borderId="18" xfId="0" applyNumberFormat="1" applyBorder="1" applyAlignment="1">
      <alignment horizontal="right" wrapText="1"/>
    </xf>
    <xf numFmtId="0" fontId="0" fillId="0" borderId="17" xfId="0" applyBorder="1"/>
    <xf numFmtId="0" fontId="0" fillId="3" borderId="7" xfId="0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9" fontId="0" fillId="3" borderId="5" xfId="0" applyNumberFormat="1" applyFill="1" applyBorder="1" applyAlignment="1" applyProtection="1">
      <alignment horizontal="center"/>
    </xf>
    <xf numFmtId="10" fontId="0" fillId="3" borderId="5" xfId="0" applyNumberFormat="1" applyFill="1" applyBorder="1" applyAlignment="1" applyProtection="1">
      <alignment horizontal="center"/>
    </xf>
    <xf numFmtId="9" fontId="0" fillId="3" borderId="6" xfId="0" applyNumberFormat="1" applyFill="1" applyBorder="1" applyAlignment="1" applyProtection="1">
      <alignment horizontal="center"/>
    </xf>
    <xf numFmtId="10" fontId="0" fillId="3" borderId="6" xfId="0" applyNumberFormat="1" applyFill="1" applyBorder="1" applyAlignment="1" applyProtection="1">
      <alignment horizontal="center"/>
    </xf>
    <xf numFmtId="0" fontId="6" fillId="0" borderId="0" xfId="0" applyFont="1"/>
    <xf numFmtId="10" fontId="0" fillId="0" borderId="19" xfId="1" applyNumberFormat="1" applyFont="1" applyBorder="1" applyAlignment="1">
      <alignment horizontal="center"/>
    </xf>
    <xf numFmtId="10" fontId="0" fillId="0" borderId="20" xfId="1" applyNumberFormat="1" applyFont="1" applyBorder="1" applyAlignment="1">
      <alignment horizontal="center"/>
    </xf>
    <xf numFmtId="10" fontId="0" fillId="0" borderId="19" xfId="0" applyNumberFormat="1" applyBorder="1" applyAlignment="1">
      <alignment horizontal="center"/>
    </xf>
    <xf numFmtId="10" fontId="0" fillId="0" borderId="20" xfId="0" applyNumberFormat="1" applyBorder="1" applyAlignment="1">
      <alignment horizontal="center"/>
    </xf>
    <xf numFmtId="0" fontId="2" fillId="2" borderId="7" xfId="0" applyFont="1" applyFill="1" applyBorder="1" applyAlignment="1">
      <alignment vertical="top"/>
    </xf>
    <xf numFmtId="0" fontId="0" fillId="2" borderId="7" xfId="0" applyFill="1" applyBorder="1"/>
    <xf numFmtId="0" fontId="6" fillId="4" borderId="7" xfId="0" applyFont="1" applyFill="1" applyBorder="1" applyAlignment="1">
      <alignment vertical="top" wrapText="1"/>
    </xf>
    <xf numFmtId="2" fontId="6" fillId="3" borderId="3" xfId="0" applyNumberFormat="1" applyFont="1" applyFill="1" applyBorder="1" applyAlignment="1">
      <alignment horizontal="center" vertical="top"/>
    </xf>
    <xf numFmtId="9" fontId="6" fillId="3" borderId="7" xfId="0" applyNumberFormat="1" applyFont="1" applyFill="1" applyBorder="1" applyAlignment="1">
      <alignment horizontal="center" vertical="top"/>
    </xf>
    <xf numFmtId="10" fontId="6" fillId="3" borderId="7" xfId="0" applyNumberFormat="1" applyFont="1" applyFill="1" applyBorder="1" applyAlignment="1">
      <alignment horizontal="center" vertical="top" wrapText="1"/>
    </xf>
    <xf numFmtId="10" fontId="6" fillId="0" borderId="0" xfId="0" applyNumberFormat="1" applyFont="1" applyFill="1" applyBorder="1" applyAlignment="1">
      <alignment horizontal="center" vertical="top" wrapText="1"/>
    </xf>
    <xf numFmtId="2" fontId="6" fillId="3" borderId="7" xfId="0" applyNumberFormat="1" applyFont="1" applyFill="1" applyBorder="1" applyAlignment="1">
      <alignment horizontal="center" vertical="top" wrapText="1"/>
    </xf>
    <xf numFmtId="9" fontId="6" fillId="3" borderId="10" xfId="0" applyNumberFormat="1" applyFont="1" applyFill="1" applyBorder="1" applyAlignment="1">
      <alignment horizontal="center" vertical="top" wrapText="1"/>
    </xf>
    <xf numFmtId="10" fontId="6" fillId="4" borderId="7" xfId="0" applyNumberFormat="1" applyFont="1" applyFill="1" applyBorder="1" applyAlignment="1">
      <alignment vertical="top" wrapText="1"/>
    </xf>
    <xf numFmtId="164" fontId="6" fillId="3" borderId="3" xfId="0" applyNumberFormat="1" applyFont="1" applyFill="1" applyBorder="1" applyAlignment="1">
      <alignment horizontal="center" vertical="top" wrapText="1"/>
    </xf>
    <xf numFmtId="9" fontId="6" fillId="3" borderId="7" xfId="0" applyNumberFormat="1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164" fontId="0" fillId="0" borderId="0" xfId="0" applyNumberFormat="1"/>
    <xf numFmtId="0" fontId="7" fillId="0" borderId="0" xfId="0" applyFont="1"/>
    <xf numFmtId="9" fontId="7" fillId="0" borderId="0" xfId="0" applyNumberFormat="1" applyFont="1"/>
    <xf numFmtId="10" fontId="7" fillId="0" borderId="0" xfId="0" applyNumberFormat="1" applyFont="1"/>
    <xf numFmtId="14" fontId="7" fillId="0" borderId="0" xfId="0" applyNumberFormat="1" applyFont="1"/>
    <xf numFmtId="2" fontId="7" fillId="0" borderId="0" xfId="1" applyNumberFormat="1" applyFont="1"/>
    <xf numFmtId="0" fontId="8" fillId="0" borderId="0" xfId="0" applyFont="1"/>
    <xf numFmtId="9" fontId="0" fillId="3" borderId="5" xfId="0" applyNumberFormat="1" applyFill="1" applyBorder="1" applyAlignment="1">
      <alignment horizontal="center"/>
    </xf>
    <xf numFmtId="0" fontId="2" fillId="5" borderId="27" xfId="0" applyFont="1" applyFill="1" applyBorder="1" applyAlignment="1">
      <alignment vertical="top" wrapText="1"/>
    </xf>
    <xf numFmtId="0" fontId="0" fillId="5" borderId="0" xfId="0" applyFill="1" applyBorder="1"/>
    <xf numFmtId="0" fontId="0" fillId="5" borderId="28" xfId="0" applyFill="1" applyBorder="1"/>
    <xf numFmtId="0" fontId="2" fillId="5" borderId="21" xfId="0" applyFont="1" applyFill="1" applyBorder="1" applyAlignment="1">
      <alignment vertical="top" wrapText="1"/>
    </xf>
    <xf numFmtId="0" fontId="6" fillId="5" borderId="17" xfId="0" applyFont="1" applyFill="1" applyBorder="1"/>
    <xf numFmtId="0" fontId="6" fillId="5" borderId="22" xfId="0" applyFont="1" applyFill="1" applyBorder="1"/>
    <xf numFmtId="0" fontId="2" fillId="5" borderId="25" xfId="0" applyFont="1" applyFill="1" applyBorder="1" applyAlignment="1">
      <alignment vertical="top" wrapText="1"/>
    </xf>
    <xf numFmtId="0" fontId="0" fillId="5" borderId="18" xfId="0" applyFill="1" applyBorder="1"/>
    <xf numFmtId="0" fontId="0" fillId="5" borderId="19" xfId="0" applyFill="1" applyBorder="1"/>
    <xf numFmtId="0" fontId="2" fillId="0" borderId="2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top" wrapText="1"/>
    </xf>
    <xf numFmtId="0" fontId="0" fillId="2" borderId="24" xfId="0" applyFill="1" applyBorder="1" applyAlignment="1">
      <alignment vertical="top" wrapText="1"/>
    </xf>
    <xf numFmtId="0" fontId="0" fillId="2" borderId="10" xfId="0" applyFill="1" applyBorder="1" applyAlignment="1">
      <alignment horizontal="center" vertical="top" wrapText="1"/>
    </xf>
    <xf numFmtId="0" fontId="12" fillId="5" borderId="26" xfId="0" applyFont="1" applyFill="1" applyBorder="1" applyAlignment="1">
      <alignment horizontal="left" wrapText="1"/>
    </xf>
    <xf numFmtId="0" fontId="12" fillId="5" borderId="18" xfId="0" applyFont="1" applyFill="1" applyBorder="1" applyAlignment="1">
      <alignment horizontal="left" wrapText="1"/>
    </xf>
    <xf numFmtId="0" fontId="12" fillId="5" borderId="19" xfId="0" applyFont="1" applyFill="1" applyBorder="1" applyAlignment="1">
      <alignment horizontal="left" wrapText="1"/>
    </xf>
  </cellXfs>
  <cellStyles count="8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Test Grade Distribution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1'!$A$55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'Stat Analysis 1'!$D$55:$D$59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1'!$C$55:$C$59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2029052632"/>
        <c:axId val="-2126296216"/>
      </c:barChart>
      <c:catAx>
        <c:axId val="202905263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26296216"/>
        <c:crosses val="autoZero"/>
        <c:auto val="1"/>
        <c:lblAlgn val="ctr"/>
        <c:lblOffset val="100"/>
        <c:noMultiLvlLbl val="0"/>
      </c:catAx>
      <c:valAx>
        <c:axId val="-2126296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29052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PA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3'!$A$55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rgbClr val="10253F"/>
              </a:solidFill>
            </a:ln>
          </c:spPr>
          <c:invertIfNegative val="0"/>
          <c:cat>
            <c:strRef>
              <c:f>'Stat Analysis 3'!$H$55:$H$59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3'!$G$55:$G$59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2081307848"/>
        <c:axId val="2078839512"/>
      </c:barChart>
      <c:catAx>
        <c:axId val="2081307848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839512"/>
        <c:crosses val="autoZero"/>
        <c:auto val="1"/>
        <c:lblAlgn val="ctr"/>
        <c:lblOffset val="100"/>
        <c:noMultiLvlLbl val="0"/>
      </c:catAx>
      <c:valAx>
        <c:axId val="2078839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307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Test Score Distribution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909995400059528"/>
          <c:y val="0.203703703703704"/>
          <c:w val="0.862266417728712"/>
          <c:h val="0.736111111111111"/>
        </c:manualLayout>
      </c:layout>
      <c:stockChart>
        <c:ser>
          <c:idx val="4"/>
          <c:order val="4"/>
          <c:tx>
            <c:strRef>
              <c:f>'Stat Analysis 3'!$B$77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3'!$B$78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'Stat Analysis 3'!$C$77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3'!$C$78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'Stat Analysis 3'!$D$77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3'!$D$78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'Stat Analysis 3'!$E$77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3'!$E$78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'Stat Analysis 3'!$B$77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3'!$B$78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'Stat Analysis 3'!$C$77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3'!$C$78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'Stat Analysis 3'!$D$77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3'!$D$78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'Stat Analysis 3'!$E$77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3'!$E$78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-2138670808"/>
        <c:axId val="2081569880"/>
      </c:stockChart>
      <c:dateAx>
        <c:axId val="-2138670808"/>
        <c:scaling>
          <c:orientation val="minMax"/>
        </c:scaling>
        <c:delete val="1"/>
        <c:axPos val="t"/>
        <c:numFmt formatCode="m/d/yy" sourceLinked="1"/>
        <c:majorTickMark val="out"/>
        <c:minorTickMark val="none"/>
        <c:tickLblPos val="nextTo"/>
        <c:crossAx val="2081569880"/>
        <c:crosses val="max"/>
        <c:auto val="1"/>
        <c:lblOffset val="100"/>
        <c:baseTimeUnit val="days"/>
      </c:dateAx>
      <c:valAx>
        <c:axId val="2081569880"/>
        <c:scaling>
          <c:orientation val="minMax"/>
          <c:max val="1.0"/>
          <c:min val="0.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-2138670808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Score Distribution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843339686042429"/>
          <c:y val="0.211111111111111"/>
          <c:w val="0.903580169517027"/>
          <c:h val="0.733333333333333"/>
        </c:manualLayout>
      </c:layout>
      <c:stockChart>
        <c:ser>
          <c:idx val="0"/>
          <c:order val="0"/>
          <c:tx>
            <c:strRef>
              <c:f>'Stat Analysis 3'!$B$77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3'!$AF$78</c:f>
              <c:numCache>
                <c:formatCode>General</c:formatCode>
                <c:ptCount val="1"/>
              </c:numCache>
            </c:numRef>
          </c:cat>
          <c:val>
            <c:numRef>
              <c:f>'Stat Analysis 3'!$G$78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'Stat Analysis 3'!$C$77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3'!$AF$78</c:f>
              <c:numCache>
                <c:formatCode>General</c:formatCode>
                <c:ptCount val="1"/>
              </c:numCache>
            </c:numRef>
          </c:cat>
          <c:val>
            <c:numRef>
              <c:f>'Stat Analysis 3'!$H$78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'Stat Analysis 3'!$D$77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3'!$AF$78</c:f>
              <c:numCache>
                <c:formatCode>General</c:formatCode>
                <c:ptCount val="1"/>
              </c:numCache>
            </c:numRef>
          </c:cat>
          <c:val>
            <c:numRef>
              <c:f>'Stat Analysis 3'!$I$78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'Stat Analysis 3'!$E$77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3'!$AF$78</c:f>
              <c:numCache>
                <c:formatCode>General</c:formatCode>
                <c:ptCount val="1"/>
              </c:numCache>
            </c:numRef>
          </c:cat>
          <c:val>
            <c:numRef>
              <c:f>'Stat Analysis 3'!$J$78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2081660232"/>
        <c:axId val="2081595992"/>
      </c:stockChart>
      <c:catAx>
        <c:axId val="20816602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081595992"/>
        <c:crosses val="max"/>
        <c:auto val="1"/>
        <c:lblAlgn val="ctr"/>
        <c:lblOffset val="100"/>
        <c:noMultiLvlLbl val="0"/>
      </c:catAx>
      <c:valAx>
        <c:axId val="2081595992"/>
        <c:scaling>
          <c:orientation val="minMax"/>
          <c:max val="1.0"/>
          <c:min val="0.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2081660232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Test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4'!$A$55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'Stat Analysis 4'!$D$55:$D$59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4'!$C$55:$C$59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113975592"/>
        <c:axId val="2072234488"/>
      </c:barChart>
      <c:catAx>
        <c:axId val="-211397559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2234488"/>
        <c:crosses val="autoZero"/>
        <c:auto val="1"/>
        <c:lblAlgn val="ctr"/>
        <c:lblOffset val="100"/>
        <c:noMultiLvlLbl val="0"/>
      </c:catAx>
      <c:valAx>
        <c:axId val="2072234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3975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PA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4'!$A$55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rgbClr val="10253F"/>
              </a:solidFill>
            </a:ln>
          </c:spPr>
          <c:invertIfNegative val="0"/>
          <c:cat>
            <c:strRef>
              <c:f>'Stat Analysis 4'!$H$55:$H$59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4'!$G$55:$G$59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137997752"/>
        <c:axId val="-2137913224"/>
      </c:barChart>
      <c:catAx>
        <c:axId val="-213799775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7913224"/>
        <c:crosses val="autoZero"/>
        <c:auto val="1"/>
        <c:lblAlgn val="ctr"/>
        <c:lblOffset val="100"/>
        <c:noMultiLvlLbl val="0"/>
      </c:catAx>
      <c:valAx>
        <c:axId val="-2137913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7997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Test Score Distribution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909995400059528"/>
          <c:y val="0.203703703703704"/>
          <c:w val="0.862266417728712"/>
          <c:h val="0.736111111111111"/>
        </c:manualLayout>
      </c:layout>
      <c:stockChart>
        <c:ser>
          <c:idx val="4"/>
          <c:order val="4"/>
          <c:tx>
            <c:strRef>
              <c:f>'Stat Analysis 4'!$B$77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4'!$B$78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'Stat Analysis 4'!$C$77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4'!$C$78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'Stat Analysis 4'!$D$77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4'!$D$78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'Stat Analysis 4'!$E$77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4'!$E$78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'Stat Analysis 4'!$B$77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4'!$B$78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'Stat Analysis 4'!$C$77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4'!$C$78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'Stat Analysis 4'!$D$77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4'!$D$78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'Stat Analysis 4'!$E$77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4'!$E$78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-2115909944"/>
        <c:axId val="2079237416"/>
      </c:stockChart>
      <c:dateAx>
        <c:axId val="-2115909944"/>
        <c:scaling>
          <c:orientation val="minMax"/>
        </c:scaling>
        <c:delete val="1"/>
        <c:axPos val="t"/>
        <c:numFmt formatCode="m/d/yy" sourceLinked="1"/>
        <c:majorTickMark val="out"/>
        <c:minorTickMark val="none"/>
        <c:tickLblPos val="nextTo"/>
        <c:crossAx val="2079237416"/>
        <c:crosses val="max"/>
        <c:auto val="1"/>
        <c:lblOffset val="100"/>
        <c:baseTimeUnit val="days"/>
      </c:dateAx>
      <c:valAx>
        <c:axId val="2079237416"/>
        <c:scaling>
          <c:orientation val="minMax"/>
          <c:max val="1.0"/>
          <c:min val="0.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-2115909944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Score Distribution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843339686042429"/>
          <c:y val="0.211111111111111"/>
          <c:w val="0.903580169517027"/>
          <c:h val="0.733333333333333"/>
        </c:manualLayout>
      </c:layout>
      <c:stockChart>
        <c:ser>
          <c:idx val="0"/>
          <c:order val="0"/>
          <c:tx>
            <c:strRef>
              <c:f>'Stat Analysis 4'!$B$77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4'!$AF$78</c:f>
              <c:numCache>
                <c:formatCode>General</c:formatCode>
                <c:ptCount val="1"/>
              </c:numCache>
            </c:numRef>
          </c:cat>
          <c:val>
            <c:numRef>
              <c:f>'Stat Analysis 4'!$G$78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'Stat Analysis 4'!$C$77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4'!$AF$78</c:f>
              <c:numCache>
                <c:formatCode>General</c:formatCode>
                <c:ptCount val="1"/>
              </c:numCache>
            </c:numRef>
          </c:cat>
          <c:val>
            <c:numRef>
              <c:f>'Stat Analysis 4'!$H$78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'Stat Analysis 4'!$D$77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4'!$AF$78</c:f>
              <c:numCache>
                <c:formatCode>General</c:formatCode>
                <c:ptCount val="1"/>
              </c:numCache>
            </c:numRef>
          </c:cat>
          <c:val>
            <c:numRef>
              <c:f>'Stat Analysis 4'!$I$78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'Stat Analysis 4'!$E$77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4'!$AF$78</c:f>
              <c:numCache>
                <c:formatCode>General</c:formatCode>
                <c:ptCount val="1"/>
              </c:numCache>
            </c:numRef>
          </c:cat>
          <c:val>
            <c:numRef>
              <c:f>'Stat Analysis 4'!$J$78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-2114299272"/>
        <c:axId val="2101160968"/>
      </c:stockChart>
      <c:catAx>
        <c:axId val="-211429927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101160968"/>
        <c:crosses val="max"/>
        <c:auto val="1"/>
        <c:lblAlgn val="ctr"/>
        <c:lblOffset val="100"/>
        <c:noMultiLvlLbl val="0"/>
      </c:catAx>
      <c:valAx>
        <c:axId val="2101160968"/>
        <c:scaling>
          <c:orientation val="minMax"/>
          <c:max val="1.0"/>
          <c:min val="0.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-2114299272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Test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5'!$A$55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'Stat Analysis 5'!$D$55:$D$59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5'!$C$55:$C$59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115553960"/>
        <c:axId val="-2114854344"/>
      </c:barChart>
      <c:catAx>
        <c:axId val="-2115553960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4854344"/>
        <c:crosses val="autoZero"/>
        <c:auto val="1"/>
        <c:lblAlgn val="ctr"/>
        <c:lblOffset val="100"/>
        <c:noMultiLvlLbl val="0"/>
      </c:catAx>
      <c:valAx>
        <c:axId val="-2114854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5553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PA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5'!$A$55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rgbClr val="10253F"/>
              </a:solidFill>
            </a:ln>
          </c:spPr>
          <c:invertIfNegative val="0"/>
          <c:cat>
            <c:strRef>
              <c:f>'Stat Analysis 5'!$H$55:$H$59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5'!$G$55:$G$59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2080629816"/>
        <c:axId val="2103175800"/>
      </c:barChart>
      <c:catAx>
        <c:axId val="2080629816"/>
        <c:scaling>
          <c:orientation val="minMax"/>
        </c:scaling>
        <c:delete val="0"/>
        <c:axPos val="b"/>
        <c:majorTickMark val="out"/>
        <c:minorTickMark val="none"/>
        <c:tickLblPos val="nextTo"/>
        <c:crossAx val="2103175800"/>
        <c:crosses val="autoZero"/>
        <c:auto val="1"/>
        <c:lblAlgn val="ctr"/>
        <c:lblOffset val="100"/>
        <c:noMultiLvlLbl val="0"/>
      </c:catAx>
      <c:valAx>
        <c:axId val="2103175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629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Test Score Distribution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909995400059528"/>
          <c:y val="0.203703703703704"/>
          <c:w val="0.862266417728712"/>
          <c:h val="0.736111111111111"/>
        </c:manualLayout>
      </c:layout>
      <c:stockChart>
        <c:ser>
          <c:idx val="4"/>
          <c:order val="4"/>
          <c:tx>
            <c:strRef>
              <c:f>'Stat Analysis 5'!$B$77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5'!$B$78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'Stat Analysis 5'!$C$77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5'!$C$78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'Stat Analysis 5'!$D$77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5'!$D$78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'Stat Analysis 5'!$E$77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5'!$E$78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'Stat Analysis 5'!$B$77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5'!$B$78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'Stat Analysis 5'!$C$77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5'!$C$78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'Stat Analysis 5'!$D$77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5'!$D$78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'Stat Analysis 5'!$E$77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5'!$E$78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2102827928"/>
        <c:axId val="-2115129352"/>
      </c:stockChart>
      <c:dateAx>
        <c:axId val="2102827928"/>
        <c:scaling>
          <c:orientation val="minMax"/>
        </c:scaling>
        <c:delete val="1"/>
        <c:axPos val="t"/>
        <c:numFmt formatCode="m/d/yy" sourceLinked="1"/>
        <c:majorTickMark val="out"/>
        <c:minorTickMark val="none"/>
        <c:tickLblPos val="nextTo"/>
        <c:crossAx val="-2115129352"/>
        <c:crosses val="max"/>
        <c:auto val="1"/>
        <c:lblOffset val="100"/>
        <c:baseTimeUnit val="days"/>
      </c:dateAx>
      <c:valAx>
        <c:axId val="-2115129352"/>
        <c:scaling>
          <c:orientation val="minMax"/>
          <c:max val="1.0"/>
          <c:min val="0.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2102827928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PA Grade Distribution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1'!$A$55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rgbClr val="10253F"/>
              </a:solidFill>
            </a:ln>
          </c:spPr>
          <c:invertIfNegative val="0"/>
          <c:cat>
            <c:strRef>
              <c:f>'Stat Analysis 1'!$H$55:$H$59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1'!$G$55:$G$59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2029955176"/>
        <c:axId val="-2126184936"/>
      </c:barChart>
      <c:catAx>
        <c:axId val="202995517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26184936"/>
        <c:crosses val="autoZero"/>
        <c:auto val="1"/>
        <c:lblAlgn val="ctr"/>
        <c:lblOffset val="100"/>
        <c:noMultiLvlLbl val="0"/>
      </c:catAx>
      <c:valAx>
        <c:axId val="-2126184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29955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Score Distribution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843339686042429"/>
          <c:y val="0.211111111111111"/>
          <c:w val="0.903580169517027"/>
          <c:h val="0.733333333333333"/>
        </c:manualLayout>
      </c:layout>
      <c:stockChart>
        <c:ser>
          <c:idx val="0"/>
          <c:order val="0"/>
          <c:tx>
            <c:strRef>
              <c:f>'Stat Analysis 5'!$B$77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5'!$AF$78</c:f>
              <c:numCache>
                <c:formatCode>General</c:formatCode>
                <c:ptCount val="1"/>
              </c:numCache>
            </c:numRef>
          </c:cat>
          <c:val>
            <c:numRef>
              <c:f>'Stat Analysis 5'!$G$78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'Stat Analysis 5'!$C$77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5'!$AF$78</c:f>
              <c:numCache>
                <c:formatCode>General</c:formatCode>
                <c:ptCount val="1"/>
              </c:numCache>
            </c:numRef>
          </c:cat>
          <c:val>
            <c:numRef>
              <c:f>'Stat Analysis 5'!$H$78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'Stat Analysis 5'!$D$77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5'!$AF$78</c:f>
              <c:numCache>
                <c:formatCode>General</c:formatCode>
                <c:ptCount val="1"/>
              </c:numCache>
            </c:numRef>
          </c:cat>
          <c:val>
            <c:numRef>
              <c:f>'Stat Analysis 5'!$I$78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'Stat Analysis 5'!$E$77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5'!$AF$78</c:f>
              <c:numCache>
                <c:formatCode>General</c:formatCode>
                <c:ptCount val="1"/>
              </c:numCache>
            </c:numRef>
          </c:cat>
          <c:val>
            <c:numRef>
              <c:f>'Stat Analysis 5'!$J$78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2074123112"/>
        <c:axId val="-2114607000"/>
      </c:stockChart>
      <c:catAx>
        <c:axId val="20741231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-2114607000"/>
        <c:crosses val="max"/>
        <c:auto val="1"/>
        <c:lblAlgn val="ctr"/>
        <c:lblOffset val="100"/>
        <c:noMultiLvlLbl val="0"/>
      </c:catAx>
      <c:valAx>
        <c:axId val="-2114607000"/>
        <c:scaling>
          <c:orientation val="minMax"/>
          <c:max val="1.0"/>
          <c:min val="0.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2074123112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Test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6'!$A$55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'Stat Analysis 6'!$D$55:$D$59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6'!$C$55:$C$59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2103022424"/>
        <c:axId val="-2115861512"/>
      </c:barChart>
      <c:catAx>
        <c:axId val="210302242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5861512"/>
        <c:crosses val="autoZero"/>
        <c:auto val="1"/>
        <c:lblAlgn val="ctr"/>
        <c:lblOffset val="100"/>
        <c:noMultiLvlLbl val="0"/>
      </c:catAx>
      <c:valAx>
        <c:axId val="-2115861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022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PA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6'!$A$55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rgbClr val="10253F"/>
              </a:solidFill>
            </a:ln>
          </c:spPr>
          <c:invertIfNegative val="0"/>
          <c:cat>
            <c:strRef>
              <c:f>'Stat Analysis 6'!$H$55:$H$59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6'!$G$55:$G$59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122557416"/>
        <c:axId val="-2122560808"/>
      </c:barChart>
      <c:catAx>
        <c:axId val="-212255741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22560808"/>
        <c:crosses val="autoZero"/>
        <c:auto val="1"/>
        <c:lblAlgn val="ctr"/>
        <c:lblOffset val="100"/>
        <c:noMultiLvlLbl val="0"/>
      </c:catAx>
      <c:valAx>
        <c:axId val="-2122560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2557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Test Score Distribution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909995400059528"/>
          <c:y val="0.203703703703704"/>
          <c:w val="0.862266417728712"/>
          <c:h val="0.736111111111111"/>
        </c:manualLayout>
      </c:layout>
      <c:stockChart>
        <c:ser>
          <c:idx val="4"/>
          <c:order val="4"/>
          <c:tx>
            <c:strRef>
              <c:f>'Stat Analysis 6'!$B$77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6'!$B$78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'Stat Analysis 6'!$C$77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6'!$C$78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'Stat Analysis 6'!$D$77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6'!$D$78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'Stat Analysis 6'!$E$77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6'!$E$78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'Stat Analysis 6'!$B$77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6'!$B$78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'Stat Analysis 6'!$C$77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6'!$C$78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'Stat Analysis 6'!$D$77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6'!$D$78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'Stat Analysis 6'!$E$77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6'!$E$78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-2124303448"/>
        <c:axId val="-2132491832"/>
      </c:stockChart>
      <c:dateAx>
        <c:axId val="-2124303448"/>
        <c:scaling>
          <c:orientation val="minMax"/>
        </c:scaling>
        <c:delete val="1"/>
        <c:axPos val="t"/>
        <c:numFmt formatCode="m/d/yy" sourceLinked="1"/>
        <c:majorTickMark val="out"/>
        <c:minorTickMark val="none"/>
        <c:tickLblPos val="nextTo"/>
        <c:crossAx val="-2132491832"/>
        <c:crosses val="max"/>
        <c:auto val="1"/>
        <c:lblOffset val="100"/>
        <c:baseTimeUnit val="days"/>
      </c:dateAx>
      <c:valAx>
        <c:axId val="-2132491832"/>
        <c:scaling>
          <c:orientation val="minMax"/>
          <c:max val="1.0"/>
          <c:min val="0.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-2124303448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Score Distribution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843339686042429"/>
          <c:y val="0.211111111111111"/>
          <c:w val="0.903580169517027"/>
          <c:h val="0.733333333333333"/>
        </c:manualLayout>
      </c:layout>
      <c:stockChart>
        <c:ser>
          <c:idx val="0"/>
          <c:order val="0"/>
          <c:tx>
            <c:strRef>
              <c:f>'Stat Analysis 6'!$B$77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6'!$AF$78</c:f>
              <c:numCache>
                <c:formatCode>General</c:formatCode>
                <c:ptCount val="1"/>
              </c:numCache>
            </c:numRef>
          </c:cat>
          <c:val>
            <c:numRef>
              <c:f>'Stat Analysis 6'!$G$78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'Stat Analysis 6'!$C$77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6'!$AF$78</c:f>
              <c:numCache>
                <c:formatCode>General</c:formatCode>
                <c:ptCount val="1"/>
              </c:numCache>
            </c:numRef>
          </c:cat>
          <c:val>
            <c:numRef>
              <c:f>'Stat Analysis 6'!$H$78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'Stat Analysis 6'!$D$77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6'!$AF$78</c:f>
              <c:numCache>
                <c:formatCode>General</c:formatCode>
                <c:ptCount val="1"/>
              </c:numCache>
            </c:numRef>
          </c:cat>
          <c:val>
            <c:numRef>
              <c:f>'Stat Analysis 6'!$I$78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'Stat Analysis 6'!$E$77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6'!$AF$78</c:f>
              <c:numCache>
                <c:formatCode>General</c:formatCode>
                <c:ptCount val="1"/>
              </c:numCache>
            </c:numRef>
          </c:cat>
          <c:val>
            <c:numRef>
              <c:f>'Stat Analysis 6'!$J$78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-2114264536"/>
        <c:axId val="-2114261560"/>
      </c:stockChart>
      <c:catAx>
        <c:axId val="-211426453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-2114261560"/>
        <c:crosses val="max"/>
        <c:auto val="1"/>
        <c:lblAlgn val="ctr"/>
        <c:lblOffset val="100"/>
        <c:noMultiLvlLbl val="0"/>
      </c:catAx>
      <c:valAx>
        <c:axId val="-2114261560"/>
        <c:scaling>
          <c:orientation val="minMax"/>
          <c:max val="1.0"/>
          <c:min val="0.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-2114264536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Test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7'!$A$55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'Stat Analysis 7'!$D$55:$D$59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7'!$C$55:$C$59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115570184"/>
        <c:axId val="-2115165576"/>
      </c:barChart>
      <c:catAx>
        <c:axId val="-211557018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5165576"/>
        <c:crosses val="autoZero"/>
        <c:auto val="1"/>
        <c:lblAlgn val="ctr"/>
        <c:lblOffset val="100"/>
        <c:noMultiLvlLbl val="0"/>
      </c:catAx>
      <c:valAx>
        <c:axId val="-2115165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5570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PA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7'!$A$55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rgbClr val="10253F"/>
              </a:solidFill>
            </a:ln>
          </c:spPr>
          <c:invertIfNegative val="0"/>
          <c:cat>
            <c:strRef>
              <c:f>'Stat Analysis 7'!$H$55:$H$59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7'!$G$55:$G$59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2078706440"/>
        <c:axId val="2078709448"/>
      </c:barChart>
      <c:catAx>
        <c:axId val="207870644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709448"/>
        <c:crosses val="autoZero"/>
        <c:auto val="1"/>
        <c:lblAlgn val="ctr"/>
        <c:lblOffset val="100"/>
        <c:noMultiLvlLbl val="0"/>
      </c:catAx>
      <c:valAx>
        <c:axId val="2078709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706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Test Score Distribution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909995400059528"/>
          <c:y val="0.203703703703704"/>
          <c:w val="0.862266417728712"/>
          <c:h val="0.736111111111111"/>
        </c:manualLayout>
      </c:layout>
      <c:stockChart>
        <c:ser>
          <c:idx val="4"/>
          <c:order val="4"/>
          <c:tx>
            <c:strRef>
              <c:f>'Stat Analysis 7'!$B$77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7'!$B$78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'Stat Analysis 7'!$C$77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7'!$C$78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'Stat Analysis 7'!$D$77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7'!$D$78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'Stat Analysis 7'!$E$77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7'!$E$78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'Stat Analysis 7'!$B$77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7'!$B$78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'Stat Analysis 7'!$C$77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7'!$C$78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'Stat Analysis 7'!$D$77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7'!$D$78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'Stat Analysis 7'!$E$77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7'!$E$78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-2123755784"/>
        <c:axId val="2087387640"/>
      </c:stockChart>
      <c:dateAx>
        <c:axId val="-2123755784"/>
        <c:scaling>
          <c:orientation val="minMax"/>
        </c:scaling>
        <c:delete val="1"/>
        <c:axPos val="t"/>
        <c:numFmt formatCode="m/d/yy" sourceLinked="1"/>
        <c:majorTickMark val="out"/>
        <c:minorTickMark val="none"/>
        <c:tickLblPos val="nextTo"/>
        <c:crossAx val="2087387640"/>
        <c:crosses val="max"/>
        <c:auto val="1"/>
        <c:lblOffset val="100"/>
        <c:baseTimeUnit val="days"/>
      </c:dateAx>
      <c:valAx>
        <c:axId val="2087387640"/>
        <c:scaling>
          <c:orientation val="minMax"/>
          <c:max val="1.0"/>
          <c:min val="0.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-2123755784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Score Distribution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843339686042429"/>
          <c:y val="0.211111111111111"/>
          <c:w val="0.903580169517027"/>
          <c:h val="0.733333333333333"/>
        </c:manualLayout>
      </c:layout>
      <c:stockChart>
        <c:ser>
          <c:idx val="0"/>
          <c:order val="0"/>
          <c:tx>
            <c:strRef>
              <c:f>'Stat Analysis 7'!$B$77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7'!$AF$78</c:f>
              <c:numCache>
                <c:formatCode>General</c:formatCode>
                <c:ptCount val="1"/>
              </c:numCache>
            </c:numRef>
          </c:cat>
          <c:val>
            <c:numRef>
              <c:f>'Stat Analysis 7'!$G$78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'Stat Analysis 7'!$C$77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7'!$AF$78</c:f>
              <c:numCache>
                <c:formatCode>General</c:formatCode>
                <c:ptCount val="1"/>
              </c:numCache>
            </c:numRef>
          </c:cat>
          <c:val>
            <c:numRef>
              <c:f>'Stat Analysis 7'!$H$78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'Stat Analysis 7'!$D$77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7'!$AF$78</c:f>
              <c:numCache>
                <c:formatCode>General</c:formatCode>
                <c:ptCount val="1"/>
              </c:numCache>
            </c:numRef>
          </c:cat>
          <c:val>
            <c:numRef>
              <c:f>'Stat Analysis 7'!$I$78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'Stat Analysis 7'!$E$77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7'!$AF$78</c:f>
              <c:numCache>
                <c:formatCode>General</c:formatCode>
                <c:ptCount val="1"/>
              </c:numCache>
            </c:numRef>
          </c:cat>
          <c:val>
            <c:numRef>
              <c:f>'Stat Analysis 7'!$J$78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-2115565016"/>
        <c:axId val="-2114876136"/>
      </c:stockChart>
      <c:catAx>
        <c:axId val="-211556501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-2114876136"/>
        <c:crosses val="max"/>
        <c:auto val="1"/>
        <c:lblAlgn val="ctr"/>
        <c:lblOffset val="100"/>
        <c:noMultiLvlLbl val="0"/>
      </c:catAx>
      <c:valAx>
        <c:axId val="-2114876136"/>
        <c:scaling>
          <c:orientation val="minMax"/>
          <c:max val="1.0"/>
          <c:min val="0.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-2115565016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Test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8'!$A$55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'Stat Analysis 8'!$D$55:$D$59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8'!$C$55:$C$59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2078500440"/>
        <c:axId val="2078415704"/>
      </c:barChart>
      <c:catAx>
        <c:axId val="207850044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415704"/>
        <c:crosses val="autoZero"/>
        <c:auto val="1"/>
        <c:lblAlgn val="ctr"/>
        <c:lblOffset val="100"/>
        <c:noMultiLvlLbl val="0"/>
      </c:catAx>
      <c:valAx>
        <c:axId val="2078415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500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Test Score Distribution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09995400059528"/>
          <c:y val="0.203703703703704"/>
          <c:w val="0.862266417728712"/>
          <c:h val="0.736111111111111"/>
        </c:manualLayout>
      </c:layout>
      <c:stockChart>
        <c:ser>
          <c:idx val="4"/>
          <c:order val="4"/>
          <c:tx>
            <c:strRef>
              <c:f>'Stat Analysis 1'!$B$77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1'!$B$78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'Stat Analysis 1'!$C$77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1'!$C$78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'Stat Analysis 1'!$D$77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1'!$D$78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'Stat Analysis 1'!$E$77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1'!$E$78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'Stat Analysis 1'!$B$77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1'!$B$78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'Stat Analysis 1'!$C$77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1'!$C$78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'Stat Analysis 1'!$D$77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1'!$D$78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'Stat Analysis 1'!$E$77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1'!$E$78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-2115172792"/>
        <c:axId val="-2114441384"/>
      </c:stockChart>
      <c:dateAx>
        <c:axId val="-2115172792"/>
        <c:scaling>
          <c:orientation val="minMax"/>
        </c:scaling>
        <c:delete val="1"/>
        <c:axPos val="t"/>
        <c:numFmt formatCode="m/d/yy" sourceLinked="1"/>
        <c:majorTickMark val="out"/>
        <c:minorTickMark val="none"/>
        <c:tickLblPos val="nextTo"/>
        <c:crossAx val="-2114441384"/>
        <c:crosses val="max"/>
        <c:auto val="1"/>
        <c:lblOffset val="100"/>
        <c:baseTimeUnit val="days"/>
      </c:dateAx>
      <c:valAx>
        <c:axId val="-2114441384"/>
        <c:scaling>
          <c:orientation val="minMax"/>
          <c:max val="1.0"/>
          <c:min val="0.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-2115172792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PA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8'!$A$55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rgbClr val="10253F"/>
              </a:solidFill>
            </a:ln>
          </c:spPr>
          <c:invertIfNegative val="0"/>
          <c:cat>
            <c:strRef>
              <c:f>'Stat Analysis 8'!$H$55:$H$59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8'!$G$55:$G$59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2087442344"/>
        <c:axId val="-2131821048"/>
      </c:barChart>
      <c:catAx>
        <c:axId val="2087442344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1821048"/>
        <c:crosses val="autoZero"/>
        <c:auto val="1"/>
        <c:lblAlgn val="ctr"/>
        <c:lblOffset val="100"/>
        <c:noMultiLvlLbl val="0"/>
      </c:catAx>
      <c:valAx>
        <c:axId val="-2131821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7442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Test Score Distribution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909995400059528"/>
          <c:y val="0.203703703703704"/>
          <c:w val="0.862266417728712"/>
          <c:h val="0.736111111111111"/>
        </c:manualLayout>
      </c:layout>
      <c:stockChart>
        <c:ser>
          <c:idx val="4"/>
          <c:order val="4"/>
          <c:tx>
            <c:strRef>
              <c:f>'Stat Analysis 8'!$B$77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8'!$B$78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'Stat Analysis 8'!$C$77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8'!$C$78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'Stat Analysis 8'!$D$77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8'!$D$78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'Stat Analysis 8'!$E$77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8'!$E$78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'Stat Analysis 8'!$B$77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8'!$B$78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'Stat Analysis 8'!$C$77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8'!$C$78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'Stat Analysis 8'!$D$77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8'!$D$78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'Stat Analysis 8'!$E$77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8'!$E$78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2078481960"/>
        <c:axId val="2078485000"/>
      </c:stockChart>
      <c:dateAx>
        <c:axId val="2078481960"/>
        <c:scaling>
          <c:orientation val="minMax"/>
        </c:scaling>
        <c:delete val="1"/>
        <c:axPos val="t"/>
        <c:numFmt formatCode="m/d/yy" sourceLinked="1"/>
        <c:majorTickMark val="out"/>
        <c:minorTickMark val="none"/>
        <c:tickLblPos val="nextTo"/>
        <c:crossAx val="2078485000"/>
        <c:crosses val="max"/>
        <c:auto val="1"/>
        <c:lblOffset val="100"/>
        <c:baseTimeUnit val="days"/>
      </c:dateAx>
      <c:valAx>
        <c:axId val="2078485000"/>
        <c:scaling>
          <c:orientation val="minMax"/>
          <c:max val="1.0"/>
          <c:min val="0.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2078481960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Score Distribution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843339686042429"/>
          <c:y val="0.211111111111111"/>
          <c:w val="0.903580169517027"/>
          <c:h val="0.733333333333333"/>
        </c:manualLayout>
      </c:layout>
      <c:stockChart>
        <c:ser>
          <c:idx val="0"/>
          <c:order val="0"/>
          <c:tx>
            <c:strRef>
              <c:f>'Stat Analysis 8'!$B$77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8'!$AF$78</c:f>
              <c:numCache>
                <c:formatCode>General</c:formatCode>
                <c:ptCount val="1"/>
              </c:numCache>
            </c:numRef>
          </c:cat>
          <c:val>
            <c:numRef>
              <c:f>'Stat Analysis 8'!$G$78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'Stat Analysis 8'!$C$77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8'!$AF$78</c:f>
              <c:numCache>
                <c:formatCode>General</c:formatCode>
                <c:ptCount val="1"/>
              </c:numCache>
            </c:numRef>
          </c:cat>
          <c:val>
            <c:numRef>
              <c:f>'Stat Analysis 8'!$H$78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'Stat Analysis 8'!$D$77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8'!$AF$78</c:f>
              <c:numCache>
                <c:formatCode>General</c:formatCode>
                <c:ptCount val="1"/>
              </c:numCache>
            </c:numRef>
          </c:cat>
          <c:val>
            <c:numRef>
              <c:f>'Stat Analysis 8'!$I$78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'Stat Analysis 8'!$E$77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8'!$AF$78</c:f>
              <c:numCache>
                <c:formatCode>General</c:formatCode>
                <c:ptCount val="1"/>
              </c:numCache>
            </c:numRef>
          </c:cat>
          <c:val>
            <c:numRef>
              <c:f>'Stat Analysis 8'!$J$78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2078774104"/>
        <c:axId val="-2137553288"/>
      </c:stockChart>
      <c:catAx>
        <c:axId val="207877410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-2137553288"/>
        <c:crosses val="max"/>
        <c:auto val="1"/>
        <c:lblAlgn val="ctr"/>
        <c:lblOffset val="100"/>
        <c:noMultiLvlLbl val="0"/>
      </c:catAx>
      <c:valAx>
        <c:axId val="-2137553288"/>
        <c:scaling>
          <c:orientation val="minMax"/>
          <c:max val="1.0"/>
          <c:min val="0.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2078774104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Score Distribution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843339686042429"/>
          <c:y val="0.211111111111111"/>
          <c:w val="0.903580169517027"/>
          <c:h val="0.733333333333333"/>
        </c:manualLayout>
      </c:layout>
      <c:stockChart>
        <c:ser>
          <c:idx val="0"/>
          <c:order val="0"/>
          <c:tx>
            <c:strRef>
              <c:f>'Stat Analysis 1'!$B$77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1'!$AF$78</c:f>
              <c:numCache>
                <c:formatCode>General</c:formatCode>
                <c:ptCount val="1"/>
              </c:numCache>
            </c:numRef>
          </c:cat>
          <c:val>
            <c:numRef>
              <c:f>'Stat Analysis 1'!$G$78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'Stat Analysis 1'!$C$77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1'!$AF$78</c:f>
              <c:numCache>
                <c:formatCode>General</c:formatCode>
                <c:ptCount val="1"/>
              </c:numCache>
            </c:numRef>
          </c:cat>
          <c:val>
            <c:numRef>
              <c:f>'Stat Analysis 1'!$H$78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'Stat Analysis 1'!$D$77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1'!$AF$78</c:f>
              <c:numCache>
                <c:formatCode>General</c:formatCode>
                <c:ptCount val="1"/>
              </c:numCache>
            </c:numRef>
          </c:cat>
          <c:val>
            <c:numRef>
              <c:f>'Stat Analysis 1'!$I$78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'Stat Analysis 1'!$E$77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1'!$AF$78</c:f>
              <c:numCache>
                <c:formatCode>General</c:formatCode>
                <c:ptCount val="1"/>
              </c:numCache>
            </c:numRef>
          </c:cat>
          <c:val>
            <c:numRef>
              <c:f>'Stat Analysis 1'!$J$78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-2115113544"/>
        <c:axId val="-2114843368"/>
      </c:stockChart>
      <c:catAx>
        <c:axId val="-211511354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-2114843368"/>
        <c:crosses val="max"/>
        <c:auto val="1"/>
        <c:lblAlgn val="ctr"/>
        <c:lblOffset val="100"/>
        <c:noMultiLvlLbl val="0"/>
      </c:catAx>
      <c:valAx>
        <c:axId val="-2114843368"/>
        <c:scaling>
          <c:orientation val="minMax"/>
          <c:max val="1.0"/>
          <c:min val="0.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-2115113544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Test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2'!$A$55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'Stat Analysis 2'!$D$55:$D$59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2'!$C$55:$C$59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135646472"/>
        <c:axId val="-2124161304"/>
      </c:barChart>
      <c:catAx>
        <c:axId val="-213564647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24161304"/>
        <c:crosses val="autoZero"/>
        <c:auto val="1"/>
        <c:lblAlgn val="ctr"/>
        <c:lblOffset val="100"/>
        <c:noMultiLvlLbl val="0"/>
      </c:catAx>
      <c:valAx>
        <c:axId val="-2124161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5646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PA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2'!$A$55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rgbClr val="10253F"/>
              </a:solidFill>
            </a:ln>
          </c:spPr>
          <c:invertIfNegative val="0"/>
          <c:cat>
            <c:strRef>
              <c:f>'Stat Analysis 2'!$H$55:$H$59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2'!$G$55:$G$59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115863976"/>
        <c:axId val="2078486664"/>
      </c:barChart>
      <c:catAx>
        <c:axId val="-211586397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486664"/>
        <c:crosses val="autoZero"/>
        <c:auto val="1"/>
        <c:lblAlgn val="ctr"/>
        <c:lblOffset val="100"/>
        <c:noMultiLvlLbl val="0"/>
      </c:catAx>
      <c:valAx>
        <c:axId val="2078486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5863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Test Score Distribution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909995400059528"/>
          <c:y val="0.203703703703704"/>
          <c:w val="0.862266417728712"/>
          <c:h val="0.736111111111111"/>
        </c:manualLayout>
      </c:layout>
      <c:stockChart>
        <c:ser>
          <c:idx val="4"/>
          <c:order val="4"/>
          <c:tx>
            <c:strRef>
              <c:f>'Stat Analysis 2'!$B$77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2'!$B$78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'Stat Analysis 2'!$C$77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2'!$C$78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'Stat Analysis 2'!$D$77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2'!$D$78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'Stat Analysis 2'!$E$77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2'!$E$78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'Stat Analysis 2'!$B$77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2'!$B$78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'Stat Analysis 2'!$C$77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2'!$C$78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'Stat Analysis 2'!$D$77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2'!$D$78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'Stat Analysis 2'!$E$77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2'!$A$78</c:f>
              <c:numCache>
                <c:formatCode>m/d/yy</c:formatCode>
                <c:ptCount val="1"/>
                <c:pt idx="0">
                  <c:v>41892.0</c:v>
                </c:pt>
              </c:numCache>
            </c:numRef>
          </c:cat>
          <c:val>
            <c:numRef>
              <c:f>'Stat Analysis 2'!$E$78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2085214824"/>
        <c:axId val="2078909496"/>
      </c:stockChart>
      <c:dateAx>
        <c:axId val="2085214824"/>
        <c:scaling>
          <c:orientation val="minMax"/>
        </c:scaling>
        <c:delete val="1"/>
        <c:axPos val="t"/>
        <c:numFmt formatCode="m/d/yy" sourceLinked="1"/>
        <c:majorTickMark val="out"/>
        <c:minorTickMark val="none"/>
        <c:tickLblPos val="nextTo"/>
        <c:crossAx val="2078909496"/>
        <c:crosses val="max"/>
        <c:auto val="1"/>
        <c:lblOffset val="100"/>
        <c:baseTimeUnit val="days"/>
      </c:dateAx>
      <c:valAx>
        <c:axId val="2078909496"/>
        <c:scaling>
          <c:orientation val="minMax"/>
          <c:max val="1.0"/>
          <c:min val="0.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2085214824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 Score Distribution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843339686042429"/>
          <c:y val="0.211111111111111"/>
          <c:w val="0.903580169517027"/>
          <c:h val="0.733333333333333"/>
        </c:manualLayout>
      </c:layout>
      <c:stockChart>
        <c:ser>
          <c:idx val="0"/>
          <c:order val="0"/>
          <c:tx>
            <c:strRef>
              <c:f>'Stat Analysis 2'!$B$77</c:f>
              <c:strCache>
                <c:ptCount val="1"/>
                <c:pt idx="0">
                  <c:v>opening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2'!$AF$78</c:f>
              <c:numCache>
                <c:formatCode>General</c:formatCode>
                <c:ptCount val="1"/>
              </c:numCache>
            </c:numRef>
          </c:cat>
          <c:val>
            <c:numRef>
              <c:f>'Stat Analysis 2'!$G$78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'Stat Analysis 2'!$C$77</c:f>
              <c:strCache>
                <c:ptCount val="1"/>
                <c:pt idx="0">
                  <c:v>high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2'!$AF$78</c:f>
              <c:numCache>
                <c:formatCode>General</c:formatCode>
                <c:ptCount val="1"/>
              </c:numCache>
            </c:numRef>
          </c:cat>
          <c:val>
            <c:numRef>
              <c:f>'Stat Analysis 2'!$H$78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'Stat Analysis 2'!$D$77</c:f>
              <c:strCache>
                <c:ptCount val="1"/>
                <c:pt idx="0">
                  <c:v>low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2'!$AF$78</c:f>
              <c:numCache>
                <c:formatCode>General</c:formatCode>
                <c:ptCount val="1"/>
              </c:numCache>
            </c:numRef>
          </c:cat>
          <c:val>
            <c:numRef>
              <c:f>'Stat Analysis 2'!$I$78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'Stat Analysis 2'!$E$77</c:f>
              <c:strCache>
                <c:ptCount val="1"/>
                <c:pt idx="0">
                  <c:v>closing price</c:v>
                </c:pt>
              </c:strCache>
            </c:strRef>
          </c:tx>
          <c:spPr>
            <a:ln w="47625">
              <a:noFill/>
            </a:ln>
          </c:spPr>
          <c:marker>
            <c:symbol val="none"/>
          </c:marker>
          <c:cat>
            <c:numRef>
              <c:f>'Stat Analysis 2'!$AF$78</c:f>
              <c:numCache>
                <c:formatCode>General</c:formatCode>
                <c:ptCount val="1"/>
              </c:numCache>
            </c:numRef>
          </c:cat>
          <c:val>
            <c:numRef>
              <c:f>'Stat Analysis 2'!$J$78</c:f>
              <c:numCache>
                <c:formatCode>0.00</c:formatCode>
                <c:ptCount val="1"/>
                <c:pt idx="0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76200" cmpd="sng">
              <a:solidFill>
                <a:srgbClr val="008000"/>
              </a:solidFill>
              <a:headEnd type="diamond"/>
              <a:tailEnd type="diamond"/>
            </a:ln>
          </c:spPr>
        </c:hiLowLines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</c:spPr>
          </c:upBars>
          <c:downBars/>
        </c:upDownBars>
        <c:axId val="-2115688088"/>
        <c:axId val="-2137265688"/>
      </c:stockChart>
      <c:catAx>
        <c:axId val="-21156880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-2137265688"/>
        <c:crosses val="max"/>
        <c:auto val="1"/>
        <c:lblAlgn val="ctr"/>
        <c:lblOffset val="100"/>
        <c:noMultiLvlLbl val="0"/>
      </c:catAx>
      <c:valAx>
        <c:axId val="-2137265688"/>
        <c:scaling>
          <c:orientation val="minMax"/>
          <c:max val="1.0"/>
          <c:min val="0.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-2115688088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Test Grade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 Analysis 3'!$A$55</c:f>
              <c:strCache>
                <c:ptCount val="1"/>
                <c:pt idx="0">
                  <c:v>Distribution of Grades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'Stat Analysis 3'!$D$55:$D$59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'Stat Analysis 3'!$C$55:$C$59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122515672"/>
        <c:axId val="-2122587608"/>
      </c:barChart>
      <c:catAx>
        <c:axId val="-212251567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22587608"/>
        <c:crosses val="autoZero"/>
        <c:auto val="1"/>
        <c:lblAlgn val="ctr"/>
        <c:lblOffset val="100"/>
        <c:noMultiLvlLbl val="0"/>
      </c:catAx>
      <c:valAx>
        <c:axId val="-2122587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2515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4" Type="http://schemas.openxmlformats.org/officeDocument/2006/relationships/chart" Target="../charts/chart12.xml"/><Relationship Id="rId1" Type="http://schemas.openxmlformats.org/officeDocument/2006/relationships/chart" Target="../charts/chart9.xml"/><Relationship Id="rId2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4" Type="http://schemas.openxmlformats.org/officeDocument/2006/relationships/chart" Target="../charts/chart16.xml"/><Relationship Id="rId1" Type="http://schemas.openxmlformats.org/officeDocument/2006/relationships/chart" Target="../charts/chart13.xml"/><Relationship Id="rId2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4" Type="http://schemas.openxmlformats.org/officeDocument/2006/relationships/chart" Target="../charts/chart20.xml"/><Relationship Id="rId1" Type="http://schemas.openxmlformats.org/officeDocument/2006/relationships/chart" Target="../charts/chart17.xml"/><Relationship Id="rId2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4" Type="http://schemas.openxmlformats.org/officeDocument/2006/relationships/chart" Target="../charts/chart24.xml"/><Relationship Id="rId1" Type="http://schemas.openxmlformats.org/officeDocument/2006/relationships/chart" Target="../charts/chart21.xml"/><Relationship Id="rId2" Type="http://schemas.openxmlformats.org/officeDocument/2006/relationships/chart" Target="../charts/chart2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4" Type="http://schemas.openxmlformats.org/officeDocument/2006/relationships/chart" Target="../charts/chart28.xml"/><Relationship Id="rId1" Type="http://schemas.openxmlformats.org/officeDocument/2006/relationships/chart" Target="../charts/chart25.xml"/><Relationship Id="rId2" Type="http://schemas.openxmlformats.org/officeDocument/2006/relationships/chart" Target="../charts/chart2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4" Type="http://schemas.openxmlformats.org/officeDocument/2006/relationships/chart" Target="../charts/chart32.xml"/><Relationship Id="rId1" Type="http://schemas.openxmlformats.org/officeDocument/2006/relationships/chart" Target="../charts/chart29.xml"/><Relationship Id="rId2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10160</xdr:colOff>
      <xdr:row>20</xdr:row>
      <xdr:rowOff>132080</xdr:rowOff>
    </xdr:from>
    <xdr:to>
      <xdr:col>14</xdr:col>
      <xdr:colOff>883920</xdr:colOff>
      <xdr:row>41</xdr:row>
      <xdr:rowOff>111760</xdr:rowOff>
    </xdr:to>
    <xdr:sp macro="" textlink="">
      <xdr:nvSpPr>
        <xdr:cNvPr id="2" name="TextBox 1"/>
        <xdr:cNvSpPr txBox="1"/>
      </xdr:nvSpPr>
      <xdr:spPr>
        <a:xfrm>
          <a:off x="8493760" y="3413760"/>
          <a:ext cx="4287520" cy="32004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school/diocesan grading scale.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You need only change the decimals - percents will change automatically.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 Type in your Traditional Test scores in boxes B5-B39.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B43 and the Total Points Possible in Box B44.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Type in your Performance Assessment scores in boxes F5-F39.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G43 and the Total Points Possible in box G44.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4.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 and percentage break-up.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  <xdr:twoCellAnchor>
    <xdr:from>
      <xdr:col>0</xdr:col>
      <xdr:colOff>69850</xdr:colOff>
      <xdr:row>59</xdr:row>
      <xdr:rowOff>88900</xdr:rowOff>
    </xdr:from>
    <xdr:to>
      <xdr:col>4</xdr:col>
      <xdr:colOff>76200</xdr:colOff>
      <xdr:row>75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215900</xdr:colOff>
      <xdr:row>59</xdr:row>
      <xdr:rowOff>88900</xdr:rowOff>
    </xdr:from>
    <xdr:to>
      <xdr:col>8</xdr:col>
      <xdr:colOff>1047750</xdr:colOff>
      <xdr:row>75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76</xdr:row>
      <xdr:rowOff>127000</xdr:rowOff>
    </xdr:from>
    <xdr:to>
      <xdr:col>4</xdr:col>
      <xdr:colOff>12700</xdr:colOff>
      <xdr:row>96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254000</xdr:colOff>
      <xdr:row>77</xdr:row>
      <xdr:rowOff>0</xdr:rowOff>
    </xdr:from>
    <xdr:to>
      <xdr:col>9</xdr:col>
      <xdr:colOff>76200</xdr:colOff>
      <xdr:row>95</xdr:row>
      <xdr:rowOff>114300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10160</xdr:colOff>
      <xdr:row>20</xdr:row>
      <xdr:rowOff>132080</xdr:rowOff>
    </xdr:from>
    <xdr:to>
      <xdr:col>14</xdr:col>
      <xdr:colOff>883920</xdr:colOff>
      <xdr:row>41</xdr:row>
      <xdr:rowOff>111760</xdr:rowOff>
    </xdr:to>
    <xdr:sp macro="" textlink="">
      <xdr:nvSpPr>
        <xdr:cNvPr id="2" name="TextBox 1"/>
        <xdr:cNvSpPr txBox="1"/>
      </xdr:nvSpPr>
      <xdr:spPr>
        <a:xfrm>
          <a:off x="8481060" y="3637280"/>
          <a:ext cx="4226560" cy="32054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school/diocesan grading scale.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You need only change the decimals - percents will change automatically.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 Type in your Traditional Test scores in boxes B5-B39.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B43 and the Total Points Possible in Box B44.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Type in your Performance Assessment scores in boxes F5-F39.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G43 and the Total Points Possible in box G44.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4.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 and percentage break-up.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  <xdr:twoCellAnchor>
    <xdr:from>
      <xdr:col>0</xdr:col>
      <xdr:colOff>69850</xdr:colOff>
      <xdr:row>59</xdr:row>
      <xdr:rowOff>88900</xdr:rowOff>
    </xdr:from>
    <xdr:to>
      <xdr:col>4</xdr:col>
      <xdr:colOff>76200</xdr:colOff>
      <xdr:row>75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215900</xdr:colOff>
      <xdr:row>59</xdr:row>
      <xdr:rowOff>88900</xdr:rowOff>
    </xdr:from>
    <xdr:to>
      <xdr:col>8</xdr:col>
      <xdr:colOff>1047750</xdr:colOff>
      <xdr:row>75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76</xdr:row>
      <xdr:rowOff>127000</xdr:rowOff>
    </xdr:from>
    <xdr:to>
      <xdr:col>4</xdr:col>
      <xdr:colOff>12700</xdr:colOff>
      <xdr:row>96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254000</xdr:colOff>
      <xdr:row>77</xdr:row>
      <xdr:rowOff>0</xdr:rowOff>
    </xdr:from>
    <xdr:to>
      <xdr:col>9</xdr:col>
      <xdr:colOff>76200</xdr:colOff>
      <xdr:row>95</xdr:row>
      <xdr:rowOff>114300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10160</xdr:colOff>
      <xdr:row>20</xdr:row>
      <xdr:rowOff>132080</xdr:rowOff>
    </xdr:from>
    <xdr:to>
      <xdr:col>14</xdr:col>
      <xdr:colOff>883920</xdr:colOff>
      <xdr:row>41</xdr:row>
      <xdr:rowOff>111760</xdr:rowOff>
    </xdr:to>
    <xdr:sp macro="" textlink="">
      <xdr:nvSpPr>
        <xdr:cNvPr id="2" name="TextBox 1"/>
        <xdr:cNvSpPr txBox="1"/>
      </xdr:nvSpPr>
      <xdr:spPr>
        <a:xfrm>
          <a:off x="8481060" y="3637280"/>
          <a:ext cx="4226560" cy="32054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school/diocesan grading scale.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You need only change the decimals - percents will change automatically.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 Type in your Traditional Test scores in boxes B5-B39.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B43 and the Total Points Possible in Box B44.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Type in your Performance Assessment scores in boxes F5-F39.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G43 and the Total Points Possible in box G44.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4.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 and percentage break-up.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  <xdr:twoCellAnchor>
    <xdr:from>
      <xdr:col>0</xdr:col>
      <xdr:colOff>69850</xdr:colOff>
      <xdr:row>59</xdr:row>
      <xdr:rowOff>88900</xdr:rowOff>
    </xdr:from>
    <xdr:to>
      <xdr:col>4</xdr:col>
      <xdr:colOff>76200</xdr:colOff>
      <xdr:row>75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215900</xdr:colOff>
      <xdr:row>59</xdr:row>
      <xdr:rowOff>88900</xdr:rowOff>
    </xdr:from>
    <xdr:to>
      <xdr:col>8</xdr:col>
      <xdr:colOff>1047750</xdr:colOff>
      <xdr:row>75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76</xdr:row>
      <xdr:rowOff>127000</xdr:rowOff>
    </xdr:from>
    <xdr:to>
      <xdr:col>4</xdr:col>
      <xdr:colOff>12700</xdr:colOff>
      <xdr:row>96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254000</xdr:colOff>
      <xdr:row>77</xdr:row>
      <xdr:rowOff>0</xdr:rowOff>
    </xdr:from>
    <xdr:to>
      <xdr:col>9</xdr:col>
      <xdr:colOff>76200</xdr:colOff>
      <xdr:row>95</xdr:row>
      <xdr:rowOff>114300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10160</xdr:colOff>
      <xdr:row>20</xdr:row>
      <xdr:rowOff>132080</xdr:rowOff>
    </xdr:from>
    <xdr:to>
      <xdr:col>14</xdr:col>
      <xdr:colOff>883920</xdr:colOff>
      <xdr:row>41</xdr:row>
      <xdr:rowOff>111760</xdr:rowOff>
    </xdr:to>
    <xdr:sp macro="" textlink="">
      <xdr:nvSpPr>
        <xdr:cNvPr id="2" name="TextBox 1"/>
        <xdr:cNvSpPr txBox="1"/>
      </xdr:nvSpPr>
      <xdr:spPr>
        <a:xfrm>
          <a:off x="8481060" y="3637280"/>
          <a:ext cx="4226560" cy="32054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school/diocesan grading scale.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You need only change the decimals - percents will change automatically.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 Type in your Traditional Test scores in boxes B5-B39.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B43 and the Total Points Possible in Box B44.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Type in your Performance Assessment scores in boxes F5-F39.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G43 and the Total Points Possible in box G44.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4.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 and percentage break-up.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  <xdr:twoCellAnchor>
    <xdr:from>
      <xdr:col>0</xdr:col>
      <xdr:colOff>69850</xdr:colOff>
      <xdr:row>59</xdr:row>
      <xdr:rowOff>88900</xdr:rowOff>
    </xdr:from>
    <xdr:to>
      <xdr:col>4</xdr:col>
      <xdr:colOff>76200</xdr:colOff>
      <xdr:row>75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215900</xdr:colOff>
      <xdr:row>59</xdr:row>
      <xdr:rowOff>88900</xdr:rowOff>
    </xdr:from>
    <xdr:to>
      <xdr:col>8</xdr:col>
      <xdr:colOff>1047750</xdr:colOff>
      <xdr:row>75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76</xdr:row>
      <xdr:rowOff>127000</xdr:rowOff>
    </xdr:from>
    <xdr:to>
      <xdr:col>4</xdr:col>
      <xdr:colOff>12700</xdr:colOff>
      <xdr:row>96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254000</xdr:colOff>
      <xdr:row>77</xdr:row>
      <xdr:rowOff>0</xdr:rowOff>
    </xdr:from>
    <xdr:to>
      <xdr:col>9</xdr:col>
      <xdr:colOff>76200</xdr:colOff>
      <xdr:row>95</xdr:row>
      <xdr:rowOff>114300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10160</xdr:colOff>
      <xdr:row>20</xdr:row>
      <xdr:rowOff>132080</xdr:rowOff>
    </xdr:from>
    <xdr:to>
      <xdr:col>14</xdr:col>
      <xdr:colOff>883920</xdr:colOff>
      <xdr:row>41</xdr:row>
      <xdr:rowOff>111760</xdr:rowOff>
    </xdr:to>
    <xdr:sp macro="" textlink="">
      <xdr:nvSpPr>
        <xdr:cNvPr id="2" name="TextBox 1"/>
        <xdr:cNvSpPr txBox="1"/>
      </xdr:nvSpPr>
      <xdr:spPr>
        <a:xfrm>
          <a:off x="8481060" y="3637280"/>
          <a:ext cx="4226560" cy="32054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school/diocesan grading scale.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You need only change the decimals - percents will change automatically.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 Type in your Traditional Test scores in boxes B5-B39.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B43 and the Total Points Possible in Box B44.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Type in your Performance Assessment scores in boxes F5-F39.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G43 and the Total Points Possible in box G44.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4.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 and percentage break-up.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  <xdr:twoCellAnchor>
    <xdr:from>
      <xdr:col>0</xdr:col>
      <xdr:colOff>69850</xdr:colOff>
      <xdr:row>59</xdr:row>
      <xdr:rowOff>88900</xdr:rowOff>
    </xdr:from>
    <xdr:to>
      <xdr:col>4</xdr:col>
      <xdr:colOff>76200</xdr:colOff>
      <xdr:row>75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215900</xdr:colOff>
      <xdr:row>59</xdr:row>
      <xdr:rowOff>88900</xdr:rowOff>
    </xdr:from>
    <xdr:to>
      <xdr:col>8</xdr:col>
      <xdr:colOff>1047750</xdr:colOff>
      <xdr:row>75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76</xdr:row>
      <xdr:rowOff>127000</xdr:rowOff>
    </xdr:from>
    <xdr:to>
      <xdr:col>4</xdr:col>
      <xdr:colOff>12700</xdr:colOff>
      <xdr:row>96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254000</xdr:colOff>
      <xdr:row>77</xdr:row>
      <xdr:rowOff>0</xdr:rowOff>
    </xdr:from>
    <xdr:to>
      <xdr:col>9</xdr:col>
      <xdr:colOff>76200</xdr:colOff>
      <xdr:row>95</xdr:row>
      <xdr:rowOff>114300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10160</xdr:colOff>
      <xdr:row>20</xdr:row>
      <xdr:rowOff>132080</xdr:rowOff>
    </xdr:from>
    <xdr:to>
      <xdr:col>14</xdr:col>
      <xdr:colOff>883920</xdr:colOff>
      <xdr:row>41</xdr:row>
      <xdr:rowOff>111760</xdr:rowOff>
    </xdr:to>
    <xdr:sp macro="" textlink="">
      <xdr:nvSpPr>
        <xdr:cNvPr id="2" name="TextBox 1"/>
        <xdr:cNvSpPr txBox="1"/>
      </xdr:nvSpPr>
      <xdr:spPr>
        <a:xfrm>
          <a:off x="8481060" y="3637280"/>
          <a:ext cx="4226560" cy="32054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school/diocesan grading scale.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You need only change the decimals - percents will change automatically.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 Type in your Traditional Test scores in boxes B5-B39.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B43 and the Total Points Possible in Box B44.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Type in your Performance Assessment scores in boxes F5-F39.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G43 and the Total Points Possible in box G44.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4.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 and percentage break-up.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  <xdr:twoCellAnchor>
    <xdr:from>
      <xdr:col>0</xdr:col>
      <xdr:colOff>69850</xdr:colOff>
      <xdr:row>59</xdr:row>
      <xdr:rowOff>88900</xdr:rowOff>
    </xdr:from>
    <xdr:to>
      <xdr:col>4</xdr:col>
      <xdr:colOff>76200</xdr:colOff>
      <xdr:row>75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215900</xdr:colOff>
      <xdr:row>59</xdr:row>
      <xdr:rowOff>88900</xdr:rowOff>
    </xdr:from>
    <xdr:to>
      <xdr:col>8</xdr:col>
      <xdr:colOff>1047750</xdr:colOff>
      <xdr:row>75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76</xdr:row>
      <xdr:rowOff>127000</xdr:rowOff>
    </xdr:from>
    <xdr:to>
      <xdr:col>4</xdr:col>
      <xdr:colOff>12700</xdr:colOff>
      <xdr:row>96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254000</xdr:colOff>
      <xdr:row>77</xdr:row>
      <xdr:rowOff>0</xdr:rowOff>
    </xdr:from>
    <xdr:to>
      <xdr:col>9</xdr:col>
      <xdr:colOff>76200</xdr:colOff>
      <xdr:row>95</xdr:row>
      <xdr:rowOff>114300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10160</xdr:colOff>
      <xdr:row>20</xdr:row>
      <xdr:rowOff>132080</xdr:rowOff>
    </xdr:from>
    <xdr:to>
      <xdr:col>14</xdr:col>
      <xdr:colOff>883920</xdr:colOff>
      <xdr:row>41</xdr:row>
      <xdr:rowOff>111760</xdr:rowOff>
    </xdr:to>
    <xdr:sp macro="" textlink="">
      <xdr:nvSpPr>
        <xdr:cNvPr id="2" name="TextBox 1"/>
        <xdr:cNvSpPr txBox="1"/>
      </xdr:nvSpPr>
      <xdr:spPr>
        <a:xfrm>
          <a:off x="8481060" y="3637280"/>
          <a:ext cx="4226560" cy="32054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school/diocesan grading scale.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You need only change the decimals - percents will change automatically.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 Type in your Traditional Test scores in boxes B5-B39.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B43 and the Total Points Possible in Box B44.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Type in your Performance Assessment scores in boxes F5-F39.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G43 and the Total Points Possible in box G44.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4.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 and percentage break-up.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  <xdr:twoCellAnchor>
    <xdr:from>
      <xdr:col>0</xdr:col>
      <xdr:colOff>69850</xdr:colOff>
      <xdr:row>59</xdr:row>
      <xdr:rowOff>88900</xdr:rowOff>
    </xdr:from>
    <xdr:to>
      <xdr:col>4</xdr:col>
      <xdr:colOff>76200</xdr:colOff>
      <xdr:row>75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215900</xdr:colOff>
      <xdr:row>59</xdr:row>
      <xdr:rowOff>88900</xdr:rowOff>
    </xdr:from>
    <xdr:to>
      <xdr:col>8</xdr:col>
      <xdr:colOff>1047750</xdr:colOff>
      <xdr:row>75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76</xdr:row>
      <xdr:rowOff>127000</xdr:rowOff>
    </xdr:from>
    <xdr:to>
      <xdr:col>4</xdr:col>
      <xdr:colOff>12700</xdr:colOff>
      <xdr:row>96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254000</xdr:colOff>
      <xdr:row>77</xdr:row>
      <xdr:rowOff>0</xdr:rowOff>
    </xdr:from>
    <xdr:to>
      <xdr:col>9</xdr:col>
      <xdr:colOff>76200</xdr:colOff>
      <xdr:row>95</xdr:row>
      <xdr:rowOff>114300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10160</xdr:colOff>
      <xdr:row>20</xdr:row>
      <xdr:rowOff>132080</xdr:rowOff>
    </xdr:from>
    <xdr:to>
      <xdr:col>14</xdr:col>
      <xdr:colOff>883920</xdr:colOff>
      <xdr:row>41</xdr:row>
      <xdr:rowOff>111760</xdr:rowOff>
    </xdr:to>
    <xdr:sp macro="" textlink="">
      <xdr:nvSpPr>
        <xdr:cNvPr id="2" name="TextBox 1"/>
        <xdr:cNvSpPr txBox="1"/>
      </xdr:nvSpPr>
      <xdr:spPr>
        <a:xfrm>
          <a:off x="8481060" y="3637280"/>
          <a:ext cx="4226560" cy="32054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Directions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:</a:t>
          </a:r>
        </a:p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Enter data in white cells.  Outputs are in yellow shaded cells.</a:t>
          </a: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1.  Please verify your grading scale before you begin.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Change the scale to fit your own school/diocesan grading scale.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You need only change the decimals - percents will change automatically.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2.   Type in your Traditional Test scores in boxes B5-B39.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B43 and the Total Points Possible in Box B44.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3.  Type in your Performance Assessment scores in boxes F5-F39.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Put the # of students in G43 and the Total Points Possible in box G44.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4.  The statistics will be calculated for you.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Grades will reflect your grading scale and percentage break-up.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Note: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If you have an absent student, leave the box blank or it will skew your statistics</a:t>
          </a:r>
        </a:p>
      </xdr:txBody>
    </xdr:sp>
    <xdr:clientData/>
  </xdr:twoCellAnchor>
  <xdr:twoCellAnchor>
    <xdr:from>
      <xdr:col>0</xdr:col>
      <xdr:colOff>69850</xdr:colOff>
      <xdr:row>59</xdr:row>
      <xdr:rowOff>88900</xdr:rowOff>
    </xdr:from>
    <xdr:to>
      <xdr:col>4</xdr:col>
      <xdr:colOff>76200</xdr:colOff>
      <xdr:row>75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215900</xdr:colOff>
      <xdr:row>59</xdr:row>
      <xdr:rowOff>88900</xdr:rowOff>
    </xdr:from>
    <xdr:to>
      <xdr:col>8</xdr:col>
      <xdr:colOff>1047750</xdr:colOff>
      <xdr:row>75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76</xdr:row>
      <xdr:rowOff>127000</xdr:rowOff>
    </xdr:from>
    <xdr:to>
      <xdr:col>4</xdr:col>
      <xdr:colOff>12700</xdr:colOff>
      <xdr:row>96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254000</xdr:colOff>
      <xdr:row>77</xdr:row>
      <xdr:rowOff>0</xdr:rowOff>
    </xdr:from>
    <xdr:to>
      <xdr:col>9</xdr:col>
      <xdr:colOff>76200</xdr:colOff>
      <xdr:row>95</xdr:row>
      <xdr:rowOff>114300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Relationship Id="rId3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5.vml"/><Relationship Id="rId3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6.vml"/><Relationship Id="rId3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7.vml"/><Relationship Id="rId3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8.vml"/><Relationship Id="rId3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96"/>
  <sheetViews>
    <sheetView workbookViewId="0">
      <selection activeCell="B13" sqref="B13"/>
    </sheetView>
  </sheetViews>
  <sheetFormatPr baseColWidth="10" defaultColWidth="8.83203125" defaultRowHeight="12" x14ac:dyDescent="0"/>
  <cols>
    <col min="1" max="1" width="10.83203125" customWidth="1"/>
    <col min="2" max="2" width="13.1640625" customWidth="1"/>
    <col min="3" max="3" width="13.1640625" style="6" customWidth="1"/>
    <col min="4" max="4" width="13.1640625" style="2" customWidth="1"/>
    <col min="5" max="5" width="6.1640625" style="2" customWidth="1"/>
    <col min="6" max="6" width="13.1640625" customWidth="1"/>
    <col min="7" max="7" width="13.1640625" style="3" customWidth="1"/>
    <col min="8" max="8" width="13.1640625" customWidth="1"/>
    <col min="9" max="9" width="15.1640625" customWidth="1"/>
    <col min="10" max="10" width="5.6640625" customWidth="1"/>
    <col min="11" max="11" width="14.1640625" customWidth="1"/>
    <col min="12" max="12" width="12.1640625" customWidth="1"/>
    <col min="13" max="13" width="3.33203125" customWidth="1"/>
    <col min="14" max="14" width="8.6640625" customWidth="1"/>
    <col min="15" max="15" width="12" customWidth="1"/>
  </cols>
  <sheetData>
    <row r="1" spans="1:13" ht="15">
      <c r="A1" s="111" t="s">
        <v>61</v>
      </c>
    </row>
    <row r="2" spans="1:13">
      <c r="A2" s="71" t="s">
        <v>5</v>
      </c>
      <c r="B2" s="74"/>
      <c r="C2" s="72" t="s">
        <v>6</v>
      </c>
      <c r="D2" s="75"/>
      <c r="E2" s="73"/>
      <c r="F2" s="71" t="s">
        <v>7</v>
      </c>
      <c r="G2" s="78"/>
      <c r="H2" s="71" t="s">
        <v>11</v>
      </c>
      <c r="I2" s="80"/>
    </row>
    <row r="3" spans="1:13" ht="13" thickBot="1">
      <c r="A3" s="71" t="s">
        <v>8</v>
      </c>
      <c r="B3" s="77"/>
      <c r="C3" s="72" t="s">
        <v>9</v>
      </c>
      <c r="D3" s="76"/>
      <c r="E3" s="73"/>
      <c r="F3" s="71" t="s">
        <v>10</v>
      </c>
      <c r="G3" s="79"/>
      <c r="H3" s="71"/>
    </row>
    <row r="4" spans="1:13" ht="24" customHeight="1" thickBot="1">
      <c r="K4" s="124" t="s">
        <v>27</v>
      </c>
      <c r="L4" s="125"/>
      <c r="M4" s="18"/>
    </row>
    <row r="5" spans="1:13" ht="18" customHeight="1">
      <c r="A5" s="30" t="s">
        <v>49</v>
      </c>
      <c r="B5" s="31" t="s">
        <v>1</v>
      </c>
      <c r="C5" s="32" t="s">
        <v>31</v>
      </c>
      <c r="D5" s="63" t="s">
        <v>0</v>
      </c>
      <c r="E5" s="59"/>
      <c r="F5" s="68" t="s">
        <v>2</v>
      </c>
      <c r="G5" s="69" t="s">
        <v>31</v>
      </c>
      <c r="H5" s="70" t="s">
        <v>33</v>
      </c>
      <c r="K5" s="122" t="s">
        <v>26</v>
      </c>
      <c r="L5" s="123"/>
      <c r="M5" s="18"/>
    </row>
    <row r="6" spans="1:13" ht="13" thickBot="1">
      <c r="A6" s="61">
        <v>1</v>
      </c>
      <c r="B6" s="11"/>
      <c r="C6" s="83" t="str">
        <f>IF(B6="","",(B6/B45))</f>
        <v/>
      </c>
      <c r="D6" s="84" t="e">
        <f>LOOKUP(C6,K7:K19,J7:J19)</f>
        <v>#N/A</v>
      </c>
      <c r="E6" s="29"/>
      <c r="F6" s="64"/>
      <c r="G6" s="112" t="str">
        <f>IF(F6="","",(F6/G45))</f>
        <v/>
      </c>
      <c r="H6" s="23" t="e">
        <f>LOOKUP(G6,K7:K19,J7:J19)</f>
        <v>#N/A</v>
      </c>
      <c r="K6" s="25" t="s">
        <v>50</v>
      </c>
      <c r="L6" s="26" t="s">
        <v>19</v>
      </c>
    </row>
    <row r="7" spans="1:13" ht="13" thickBot="1">
      <c r="A7" s="61">
        <v>2</v>
      </c>
      <c r="B7" s="11"/>
      <c r="C7" s="83" t="str">
        <f>IF(B7="","",(B7/B45))</f>
        <v/>
      </c>
      <c r="D7" s="84" t="e">
        <f>LOOKUP(C7,K7:K19,J7:J19)</f>
        <v>#N/A</v>
      </c>
      <c r="E7" s="29"/>
      <c r="F7" s="64"/>
      <c r="G7" s="112" t="str">
        <f>IF(F7="","",(F7/G45))</f>
        <v/>
      </c>
      <c r="H7" s="22" t="e">
        <f>LOOKUP(G7,K7:K19,J7:J19)</f>
        <v>#N/A</v>
      </c>
      <c r="J7" s="81" t="s">
        <v>18</v>
      </c>
      <c r="K7" s="88">
        <v>0</v>
      </c>
      <c r="L7" s="89">
        <v>0.59489999999999998</v>
      </c>
      <c r="M7" s="19"/>
    </row>
    <row r="8" spans="1:13" ht="13" thickBot="1">
      <c r="A8" s="61">
        <v>3</v>
      </c>
      <c r="B8" s="11"/>
      <c r="C8" s="83" t="str">
        <f>IF(B8="","",(B8/B45))</f>
        <v/>
      </c>
      <c r="D8" s="84" t="e">
        <f>LOOKUP(C8,K7:K19,J7:J19)</f>
        <v>#N/A</v>
      </c>
      <c r="E8" s="29"/>
      <c r="F8" s="64"/>
      <c r="G8" s="112" t="str">
        <f>IF(F8="","",(F8/G45))</f>
        <v/>
      </c>
      <c r="H8" s="22" t="e">
        <f>LOOKUP(G8,K7:K19,J7:J19)</f>
        <v>#N/A</v>
      </c>
      <c r="J8" s="82" t="s">
        <v>17</v>
      </c>
      <c r="K8" s="90">
        <v>0.59499999999999997</v>
      </c>
      <c r="L8" s="91">
        <v>0.6149</v>
      </c>
      <c r="M8" s="20"/>
    </row>
    <row r="9" spans="1:13" ht="13" thickBot="1">
      <c r="A9" s="61">
        <v>4</v>
      </c>
      <c r="B9" s="11"/>
      <c r="C9" s="83" t="str">
        <f>IF(B9="","",(B9/B45))</f>
        <v/>
      </c>
      <c r="D9" s="84" t="e">
        <f>LOOKUP(C9,K7:K19,J7:J19)</f>
        <v>#N/A</v>
      </c>
      <c r="E9" s="29"/>
      <c r="F9" s="64"/>
      <c r="G9" s="112" t="str">
        <f>IF(F9="","",(F9/G45))</f>
        <v/>
      </c>
      <c r="H9" s="22" t="e">
        <f>LOOKUP(G9,K7:K19,J7:J19)</f>
        <v>#N/A</v>
      </c>
      <c r="J9" s="81" t="s">
        <v>16</v>
      </c>
      <c r="K9" s="88">
        <v>0.61499999999999999</v>
      </c>
      <c r="L9" s="89">
        <v>0.67490000000000006</v>
      </c>
      <c r="M9" s="19"/>
    </row>
    <row r="10" spans="1:13" ht="13" thickBot="1">
      <c r="A10" s="61">
        <v>5</v>
      </c>
      <c r="B10" s="11"/>
      <c r="C10" s="83" t="str">
        <f>IF(B10="","",(B10/B45))</f>
        <v/>
      </c>
      <c r="D10" s="84" t="e">
        <f>LOOKUP(C10,K7:K19,J7:J19)</f>
        <v>#N/A</v>
      </c>
      <c r="E10" s="29"/>
      <c r="F10" s="64"/>
      <c r="G10" s="112" t="str">
        <f>IF(F10="","",(F10/G45))</f>
        <v/>
      </c>
      <c r="H10" s="22" t="e">
        <f>LOOKUP(G10,K7:K19,J7:J19)</f>
        <v>#N/A</v>
      </c>
      <c r="J10" s="82" t="s">
        <v>20</v>
      </c>
      <c r="K10" s="90">
        <v>0.67500000000000004</v>
      </c>
      <c r="L10" s="91">
        <v>0.69489999999999996</v>
      </c>
      <c r="M10" s="20"/>
    </row>
    <row r="11" spans="1:13" ht="13" thickBot="1">
      <c r="A11" s="61">
        <v>6</v>
      </c>
      <c r="B11" s="11"/>
      <c r="C11" s="83" t="str">
        <f>IF(B11="","",(B11/B45))</f>
        <v/>
      </c>
      <c r="D11" s="84" t="e">
        <f>LOOKUP(C11,K7:K19,J7:J19)</f>
        <v>#N/A</v>
      </c>
      <c r="E11" s="29"/>
      <c r="F11" s="64"/>
      <c r="G11" s="112" t="str">
        <f>IF(F11="","",(F11/G45))</f>
        <v/>
      </c>
      <c r="H11" s="22" t="e">
        <f>LOOKUP(G11,K7:K19,J7:J19)</f>
        <v>#N/A</v>
      </c>
      <c r="J11" s="81" t="s">
        <v>21</v>
      </c>
      <c r="K11" s="88">
        <v>0.69499999999999995</v>
      </c>
      <c r="L11" s="89">
        <v>0.71489999999999998</v>
      </c>
      <c r="M11" s="19"/>
    </row>
    <row r="12" spans="1:13" ht="13" thickBot="1">
      <c r="A12" s="61">
        <v>7</v>
      </c>
      <c r="B12" s="11"/>
      <c r="C12" s="83" t="str">
        <f>IF(B12="","",(B12/B45))</f>
        <v/>
      </c>
      <c r="D12" s="84" t="e">
        <f>LOOKUP(C12,K7:K19,J7:J19)</f>
        <v>#N/A</v>
      </c>
      <c r="E12" s="29"/>
      <c r="F12" s="64"/>
      <c r="G12" s="112" t="str">
        <f>IF(F12="","",(F12/G45))</f>
        <v/>
      </c>
      <c r="H12" s="22" t="e">
        <f>LOOKUP(G12,K7:K19,J7:J19)</f>
        <v>#N/A</v>
      </c>
      <c r="J12" s="81" t="s">
        <v>15</v>
      </c>
      <c r="K12" s="88">
        <v>0.71499999999999997</v>
      </c>
      <c r="L12" s="89">
        <v>0.77490000000000003</v>
      </c>
      <c r="M12" s="19"/>
    </row>
    <row r="13" spans="1:13" ht="13" thickBot="1">
      <c r="A13" s="61">
        <v>8</v>
      </c>
      <c r="B13" s="11"/>
      <c r="C13" s="83" t="str">
        <f>IF(B13="","",(B13/B45))</f>
        <v/>
      </c>
      <c r="D13" s="84" t="e">
        <f>LOOKUP(C13,K7:K19,J7:J19)</f>
        <v>#N/A</v>
      </c>
      <c r="E13" s="29"/>
      <c r="F13" s="64"/>
      <c r="G13" s="112" t="str">
        <f>IF(F13="","",(F13/G45))</f>
        <v/>
      </c>
      <c r="H13" s="22" t="e">
        <f>LOOKUP(G13,K7:K19,J7:J19)</f>
        <v>#N/A</v>
      </c>
      <c r="J13" s="81" t="s">
        <v>41</v>
      </c>
      <c r="K13" s="88">
        <v>0.77500000000000002</v>
      </c>
      <c r="L13" s="89">
        <v>0.79490000000000005</v>
      </c>
      <c r="M13" s="19"/>
    </row>
    <row r="14" spans="1:13" ht="13" thickBot="1">
      <c r="A14" s="61">
        <v>9</v>
      </c>
      <c r="B14" s="11"/>
      <c r="C14" s="83" t="str">
        <f>IF(B14="","",(B14/B45))</f>
        <v/>
      </c>
      <c r="D14" s="84" t="e">
        <f>LOOKUP(C14,K7:K19,J7:J19)</f>
        <v>#N/A</v>
      </c>
      <c r="E14" s="29"/>
      <c r="F14" s="64"/>
      <c r="G14" s="112" t="str">
        <f>IF(F14="","",(F14/G45))</f>
        <v/>
      </c>
      <c r="H14" s="22" t="e">
        <f>LOOKUP(G14,K7:K19,J7:J19)</f>
        <v>#N/A</v>
      </c>
      <c r="J14" s="81" t="s">
        <v>14</v>
      </c>
      <c r="K14" s="88">
        <v>0.79500000000000004</v>
      </c>
      <c r="L14" s="89">
        <v>0.81489999999999996</v>
      </c>
      <c r="M14" s="19"/>
    </row>
    <row r="15" spans="1:13" ht="13" thickBot="1">
      <c r="A15" s="61">
        <v>10</v>
      </c>
      <c r="B15" s="11"/>
      <c r="C15" s="83" t="str">
        <f>IF(B15="","",(B15/B45))</f>
        <v/>
      </c>
      <c r="D15" s="84" t="e">
        <f>LOOKUP(C15,K7:K19,J7:J19)</f>
        <v>#N/A</v>
      </c>
      <c r="E15" s="29"/>
      <c r="F15" s="64"/>
      <c r="G15" s="112" t="str">
        <f>IF(F15="","",(F15/G45))</f>
        <v/>
      </c>
      <c r="H15" s="22" t="e">
        <f>LOOKUP(G15,K7:K19,J7:J19)</f>
        <v>#N/A</v>
      </c>
      <c r="J15" s="81" t="s">
        <v>13</v>
      </c>
      <c r="K15" s="88">
        <v>0.81499999999999995</v>
      </c>
      <c r="L15" s="89">
        <v>0.87490000000000001</v>
      </c>
      <c r="M15" s="19"/>
    </row>
    <row r="16" spans="1:13" ht="13" thickBot="1">
      <c r="A16" s="61">
        <v>11</v>
      </c>
      <c r="B16" s="11"/>
      <c r="C16" s="83" t="str">
        <f>IF(B16="","",(B16/B45))</f>
        <v/>
      </c>
      <c r="D16" s="84" t="e">
        <f>LOOKUP(C16,K7:K19,J7:J19)</f>
        <v>#N/A</v>
      </c>
      <c r="E16" s="29"/>
      <c r="F16" s="64"/>
      <c r="G16" s="112" t="str">
        <f>IF(F16="","",(F16/G45))</f>
        <v/>
      </c>
      <c r="H16" s="22" t="e">
        <f>LOOKUP(G16,K7:K19,J7:J19)</f>
        <v>#N/A</v>
      </c>
      <c r="J16" s="81" t="s">
        <v>22</v>
      </c>
      <c r="K16" s="88">
        <v>0.875</v>
      </c>
      <c r="L16" s="89">
        <v>0.89490000000000003</v>
      </c>
      <c r="M16" s="19"/>
    </row>
    <row r="17" spans="1:13" ht="13" thickBot="1">
      <c r="A17" s="61">
        <v>12</v>
      </c>
      <c r="B17" s="11"/>
      <c r="C17" s="83" t="str">
        <f>IF(B17="","",(B17/B45))</f>
        <v/>
      </c>
      <c r="D17" s="84" t="e">
        <f>LOOKUP(C17,K7:K19,J7:J19)</f>
        <v>#N/A</v>
      </c>
      <c r="E17" s="29"/>
      <c r="F17" s="64"/>
      <c r="G17" s="112" t="str">
        <f>IF(F17="","",(F17/G45))</f>
        <v/>
      </c>
      <c r="H17" s="22" t="e">
        <f>LOOKUP(G17,K7:K19,J7:J19)</f>
        <v>#N/A</v>
      </c>
      <c r="J17" s="81" t="s">
        <v>23</v>
      </c>
      <c r="K17" s="88">
        <v>0.89500000000000002</v>
      </c>
      <c r="L17" s="89">
        <v>0.91490000000000005</v>
      </c>
      <c r="M17" s="19"/>
    </row>
    <row r="18" spans="1:13" ht="13" thickBot="1">
      <c r="A18" s="61">
        <v>13</v>
      </c>
      <c r="B18" s="11"/>
      <c r="C18" s="83" t="str">
        <f>IF(B18="","",(B18/B45))</f>
        <v/>
      </c>
      <c r="D18" s="84" t="e">
        <f>LOOKUP(C18,K7:K19,J7:J19)</f>
        <v>#N/A</v>
      </c>
      <c r="E18" s="29"/>
      <c r="F18" s="64"/>
      <c r="G18" s="112" t="str">
        <f>IF(F18="","",(F18/G45))</f>
        <v/>
      </c>
      <c r="H18" s="22" t="e">
        <f>LOOKUP(G18,K7:K19,J7:J19)</f>
        <v>#N/A</v>
      </c>
      <c r="J18" s="81" t="s">
        <v>12</v>
      </c>
      <c r="K18" s="88">
        <v>0.91500000000000004</v>
      </c>
      <c r="L18" s="89">
        <v>0.9849</v>
      </c>
      <c r="M18" s="19"/>
    </row>
    <row r="19" spans="1:13" ht="13" thickBot="1">
      <c r="A19" s="61">
        <v>14</v>
      </c>
      <c r="B19" s="11"/>
      <c r="C19" s="83" t="str">
        <f>IF(B19="","",(B19/B45))</f>
        <v/>
      </c>
      <c r="D19" s="84" t="e">
        <f>LOOKUP(C19,K7:K19,J7:J19)</f>
        <v>#N/A</v>
      </c>
      <c r="E19" s="29"/>
      <c r="F19" s="64"/>
      <c r="G19" s="112" t="str">
        <f>IF(F19="","",(F19/G45))</f>
        <v/>
      </c>
      <c r="H19" s="22" t="e">
        <f>LOOKUP(G19,K7:K19,J7:J19)</f>
        <v>#N/A</v>
      </c>
      <c r="J19" s="81" t="s">
        <v>24</v>
      </c>
      <c r="K19" s="88">
        <v>0.98499999999999999</v>
      </c>
      <c r="L19" s="89">
        <v>1</v>
      </c>
      <c r="M19" s="19"/>
    </row>
    <row r="20" spans="1:13">
      <c r="A20" s="61">
        <v>15</v>
      </c>
      <c r="B20" s="11"/>
      <c r="C20" s="83" t="str">
        <f>IF(B20="","",(B20/B45))</f>
        <v/>
      </c>
      <c r="D20" s="84" t="e">
        <f>LOOKUP(C20,K7:K19,J7:J19)</f>
        <v>#N/A</v>
      </c>
      <c r="E20" s="29"/>
      <c r="F20" s="64"/>
      <c r="G20" s="112" t="str">
        <f>IF(F20="","",(F20/G45))</f>
        <v/>
      </c>
      <c r="H20" s="22" t="e">
        <f>LOOKUP(G20,K7:K19,J7:J19)</f>
        <v>#N/A</v>
      </c>
      <c r="J20" s="87" t="s">
        <v>25</v>
      </c>
    </row>
    <row r="21" spans="1:13">
      <c r="A21" s="61">
        <v>16</v>
      </c>
      <c r="B21" s="11"/>
      <c r="C21" s="83" t="str">
        <f>IF(B21="","",(B21/B45))</f>
        <v/>
      </c>
      <c r="D21" s="84" t="e">
        <f>LOOKUP(C21,K7:K19,J7:J19)</f>
        <v>#N/A</v>
      </c>
      <c r="E21" s="29"/>
      <c r="F21" s="64"/>
      <c r="G21" s="65" t="str">
        <f>IF(F21="","",(F21/G45))</f>
        <v/>
      </c>
      <c r="H21" s="22" t="e">
        <f>LOOKUP(G21,K7:K19,J7:J19)</f>
        <v>#N/A</v>
      </c>
    </row>
    <row r="22" spans="1:13" ht="12" customHeight="1">
      <c r="A22" s="61">
        <v>17</v>
      </c>
      <c r="B22" s="11"/>
      <c r="C22" s="83" t="str">
        <f>IF(B22="","",(B22/B45))</f>
        <v/>
      </c>
      <c r="D22" s="84" t="e">
        <f>LOOKUP(C22,K7:K19,J7:J19)</f>
        <v>#N/A</v>
      </c>
      <c r="E22" s="29"/>
      <c r="F22" s="64"/>
      <c r="G22" s="65" t="str">
        <f>IF(F22="","",(F22/G45))</f>
        <v/>
      </c>
      <c r="H22" s="22" t="e">
        <f>LOOKUP(G22,K7:K19,J7:J19)</f>
        <v>#N/A</v>
      </c>
    </row>
    <row r="23" spans="1:13">
      <c r="A23" s="61">
        <v>18</v>
      </c>
      <c r="B23" s="11"/>
      <c r="C23" s="83" t="str">
        <f>IF(B23="","",(B23/B45))</f>
        <v/>
      </c>
      <c r="D23" s="84" t="e">
        <f>LOOKUP(C23,K7:K19,J7:J19)</f>
        <v>#N/A</v>
      </c>
      <c r="E23" s="29"/>
      <c r="F23" s="64"/>
      <c r="G23" s="65" t="str">
        <f>IF(F23="","",(F23/G45))</f>
        <v/>
      </c>
      <c r="H23" s="22" t="e">
        <f>LOOKUP(G23,K7:K19,J7:J19)</f>
        <v>#N/A</v>
      </c>
    </row>
    <row r="24" spans="1:13">
      <c r="A24" s="61">
        <v>19</v>
      </c>
      <c r="B24" s="11"/>
      <c r="C24" s="83" t="str">
        <f>IF(B24="","",(B24/B45))</f>
        <v/>
      </c>
      <c r="D24" s="84" t="e">
        <f>LOOKUP(C24,K7:K19,J7:J19)</f>
        <v>#N/A</v>
      </c>
      <c r="E24" s="29"/>
      <c r="F24" s="64"/>
      <c r="G24" s="65" t="str">
        <f>IF(F24="","",(F24/G45))</f>
        <v/>
      </c>
      <c r="H24" s="22" t="e">
        <f>LOOKUP(G24,K7:K19,J7:J19)</f>
        <v>#N/A</v>
      </c>
    </row>
    <row r="25" spans="1:13">
      <c r="A25" s="61">
        <v>20</v>
      </c>
      <c r="B25" s="11"/>
      <c r="C25" s="83" t="str">
        <f>IF(B25="","",(B25/B45))</f>
        <v/>
      </c>
      <c r="D25" s="84" t="e">
        <f>LOOKUP(C25,K7:K19,J7:J19)</f>
        <v>#N/A</v>
      </c>
      <c r="E25" s="29"/>
      <c r="F25" s="64"/>
      <c r="G25" s="65" t="str">
        <f>IF(F25="","",(F25/G45))</f>
        <v/>
      </c>
      <c r="H25" s="22" t="e">
        <f>LOOKUP(G25,K7:K19,J7:J19)</f>
        <v>#N/A</v>
      </c>
    </row>
    <row r="26" spans="1:13">
      <c r="A26" s="61">
        <v>21</v>
      </c>
      <c r="B26" s="11"/>
      <c r="C26" s="83" t="str">
        <f>IF(B26="","",(B26/B45))</f>
        <v/>
      </c>
      <c r="D26" s="84" t="e">
        <f>LOOKUP(C26,K7:K19,J7:J19)</f>
        <v>#N/A</v>
      </c>
      <c r="E26" s="29"/>
      <c r="F26" s="64"/>
      <c r="G26" s="65" t="str">
        <f>IF(F26="","",(F26/G45))</f>
        <v/>
      </c>
      <c r="H26" s="22" t="e">
        <f>LOOKUP(G26,K7:K19,J7:J19)</f>
        <v>#N/A</v>
      </c>
    </row>
    <row r="27" spans="1:13">
      <c r="A27" s="61">
        <v>22</v>
      </c>
      <c r="B27" s="11"/>
      <c r="C27" s="83" t="str">
        <f>IF(B27="","",(B27/B45))</f>
        <v/>
      </c>
      <c r="D27" s="84" t="e">
        <f>LOOKUP(C27,K7:K19,J7:J19)</f>
        <v>#N/A</v>
      </c>
      <c r="E27" s="29"/>
      <c r="F27" s="64"/>
      <c r="G27" s="65" t="str">
        <f>IF(F27="","",(F27/G45))</f>
        <v/>
      </c>
      <c r="H27" s="22" t="e">
        <f>LOOKUP(G27,K7:K19,J7:J19)</f>
        <v>#N/A</v>
      </c>
    </row>
    <row r="28" spans="1:13">
      <c r="A28" s="61">
        <v>23</v>
      </c>
      <c r="B28" s="11"/>
      <c r="C28" s="83" t="str">
        <f>IF(B28="","",(B28/B45))</f>
        <v/>
      </c>
      <c r="D28" s="84" t="e">
        <f>LOOKUP(C28,K7:K19,J7:J19)</f>
        <v>#N/A</v>
      </c>
      <c r="E28" s="29"/>
      <c r="F28" s="64"/>
      <c r="G28" s="65" t="str">
        <f>IF(F28="","",(F28/G45))</f>
        <v/>
      </c>
      <c r="H28" s="22" t="e">
        <f>LOOKUP(G28,K7:K19,J7:J19)</f>
        <v>#N/A</v>
      </c>
    </row>
    <row r="29" spans="1:13">
      <c r="A29" s="61">
        <v>24</v>
      </c>
      <c r="B29" s="11"/>
      <c r="C29" s="83" t="str">
        <f>IF(B29="","",(B29/B45))</f>
        <v/>
      </c>
      <c r="D29" s="84" t="e">
        <f>LOOKUP(C29,K7:K19,J7:J19)</f>
        <v>#N/A</v>
      </c>
      <c r="E29" s="29"/>
      <c r="F29" s="64"/>
      <c r="G29" s="65" t="str">
        <f>IF(F29="","",(F29/G45))</f>
        <v/>
      </c>
      <c r="H29" s="22" t="e">
        <f>LOOKUP(G29,K7:K19,J7:J19)</f>
        <v>#N/A</v>
      </c>
    </row>
    <row r="30" spans="1:13">
      <c r="A30" s="61">
        <v>25</v>
      </c>
      <c r="B30" s="11"/>
      <c r="C30" s="83" t="str">
        <f>IF(B30="","",(B30/B45))</f>
        <v/>
      </c>
      <c r="D30" s="84" t="e">
        <f>LOOKUP(C30,K7:K19,J7:J19)</f>
        <v>#N/A</v>
      </c>
      <c r="E30" s="29"/>
      <c r="F30" s="64"/>
      <c r="G30" s="65" t="str">
        <f>IF(F30="","",(F30/G45))</f>
        <v/>
      </c>
      <c r="H30" s="22" t="e">
        <f>LOOKUP(G30,K7:K19,J7:J19)</f>
        <v>#N/A</v>
      </c>
    </row>
    <row r="31" spans="1:13">
      <c r="A31" s="61">
        <v>26</v>
      </c>
      <c r="B31" s="11"/>
      <c r="C31" s="83" t="str">
        <f>IF(B31="","",(B31/B45))</f>
        <v/>
      </c>
      <c r="D31" s="84" t="e">
        <f>LOOKUP(C31,K7:K19,J7:J19)</f>
        <v>#N/A</v>
      </c>
      <c r="E31" s="29"/>
      <c r="F31" s="64"/>
      <c r="G31" s="65" t="str">
        <f>IF(F31="","",(F31/G45))</f>
        <v/>
      </c>
      <c r="H31" s="22" t="e">
        <f>LOOKUP(G31,K7:K19,J7:J19)</f>
        <v>#N/A</v>
      </c>
    </row>
    <row r="32" spans="1:13">
      <c r="A32" s="61">
        <v>27</v>
      </c>
      <c r="B32" s="11"/>
      <c r="C32" s="83" t="str">
        <f>IF(B32="","",(B32/B45))</f>
        <v/>
      </c>
      <c r="D32" s="84" t="e">
        <f>LOOKUP(C32,K7:K19,J7:J19)</f>
        <v>#N/A</v>
      </c>
      <c r="E32" s="29"/>
      <c r="F32" s="64"/>
      <c r="G32" s="65" t="str">
        <f>IF(F32="","",(F32/G45))</f>
        <v/>
      </c>
      <c r="H32" s="22" t="e">
        <f>LOOKUP(G32,K7:K19,J7:J19)</f>
        <v>#N/A</v>
      </c>
      <c r="I32" s="13"/>
    </row>
    <row r="33" spans="1:17">
      <c r="A33" s="61">
        <v>28</v>
      </c>
      <c r="B33" s="11"/>
      <c r="C33" s="83" t="str">
        <f>IF(B33="","",(B33/B45))</f>
        <v/>
      </c>
      <c r="D33" s="84" t="e">
        <f>LOOKUP(C33,K7:K19,J7:J19)</f>
        <v>#N/A</v>
      </c>
      <c r="E33" s="29"/>
      <c r="F33" s="64"/>
      <c r="G33" s="65" t="str">
        <f>IF(F33="","",(F33/G45))</f>
        <v/>
      </c>
      <c r="H33" s="22" t="e">
        <f>LOOKUP(G33,K7:K19,J7:J19)</f>
        <v>#N/A</v>
      </c>
      <c r="I33" s="13"/>
    </row>
    <row r="34" spans="1:17">
      <c r="A34" s="61">
        <v>29</v>
      </c>
      <c r="B34" s="11"/>
      <c r="C34" s="83" t="str">
        <f>IF(B34="","",(B34/B45))</f>
        <v/>
      </c>
      <c r="D34" s="84" t="e">
        <f>LOOKUP(C34,K7:K19,J7:J19)</f>
        <v>#N/A</v>
      </c>
      <c r="E34" s="29"/>
      <c r="F34" s="64"/>
      <c r="G34" s="65" t="str">
        <f>IF(F34="","",(F34/G45))</f>
        <v/>
      </c>
      <c r="H34" s="22" t="e">
        <f>LOOKUP(G34,K7:K19,J7:J19)</f>
        <v>#N/A</v>
      </c>
      <c r="I34" s="13"/>
    </row>
    <row r="35" spans="1:17">
      <c r="A35" s="61">
        <v>30</v>
      </c>
      <c r="B35" s="11"/>
      <c r="C35" s="83" t="str">
        <f>IF(B35="","",(B35/B45))</f>
        <v/>
      </c>
      <c r="D35" s="84" t="e">
        <f>LOOKUP(C35,K7:K19,J7:J19)</f>
        <v>#N/A</v>
      </c>
      <c r="E35" s="29"/>
      <c r="F35" s="64"/>
      <c r="G35" s="65" t="str">
        <f>IF(F35="","",(F35/G45))</f>
        <v/>
      </c>
      <c r="H35" s="22" t="e">
        <f>LOOKUP(G35,K7:K19,J7:J19)</f>
        <v>#N/A</v>
      </c>
      <c r="I35" s="13"/>
    </row>
    <row r="36" spans="1:17">
      <c r="A36" s="61">
        <v>31</v>
      </c>
      <c r="B36" s="11"/>
      <c r="C36" s="83" t="str">
        <f>IF(B36="","",(B36/B45))</f>
        <v/>
      </c>
      <c r="D36" s="84" t="e">
        <f>LOOKUP(C36,K7:K19,J7:J19)</f>
        <v>#N/A</v>
      </c>
      <c r="E36" s="29"/>
      <c r="F36" s="64"/>
      <c r="G36" s="65" t="str">
        <f>IF(F36="","",(F36/G45))</f>
        <v/>
      </c>
      <c r="H36" s="22" t="e">
        <f>LOOKUP(G36,K7:K19,J7:J19)</f>
        <v>#N/A</v>
      </c>
      <c r="I36" s="13"/>
      <c r="J36" s="15"/>
    </row>
    <row r="37" spans="1:17">
      <c r="A37" s="61">
        <v>32</v>
      </c>
      <c r="B37" s="11"/>
      <c r="C37" s="83" t="str">
        <f>IF(B37="","",(B37/B45))</f>
        <v/>
      </c>
      <c r="D37" s="84" t="e">
        <f>LOOKUP(C37,K7:K19,J7:J19)</f>
        <v>#N/A</v>
      </c>
      <c r="E37" s="29"/>
      <c r="F37" s="64"/>
      <c r="G37" s="65" t="str">
        <f>IF(F37="","",(F37/G45))</f>
        <v/>
      </c>
      <c r="H37" s="22" t="e">
        <f>LOOKUP(G37,K7:K19,J7:J19)</f>
        <v>#N/A</v>
      </c>
      <c r="I37" s="13"/>
      <c r="J37" s="13"/>
      <c r="K37" s="13"/>
      <c r="L37" s="13"/>
      <c r="M37" s="13"/>
      <c r="N37" s="13"/>
      <c r="O37" s="13"/>
      <c r="P37" s="13"/>
      <c r="Q37" s="13"/>
    </row>
    <row r="38" spans="1:17">
      <c r="A38" s="61">
        <v>33</v>
      </c>
      <c r="B38" s="11"/>
      <c r="C38" s="83" t="str">
        <f>IF(B38="","",(B38/B45))</f>
        <v/>
      </c>
      <c r="D38" s="84" t="e">
        <f>LOOKUP(C38,K7:K19,J7:J19)</f>
        <v>#N/A</v>
      </c>
      <c r="E38" s="29"/>
      <c r="F38" s="64"/>
      <c r="G38" s="65" t="str">
        <f>IF(F38="","",(F38/G45))</f>
        <v/>
      </c>
      <c r="H38" s="22" t="e">
        <f>LOOKUP(G38,K7:K19,J7:J19)</f>
        <v>#N/A</v>
      </c>
      <c r="I38" s="13"/>
      <c r="J38" s="13"/>
      <c r="K38" s="13"/>
      <c r="L38" s="13"/>
      <c r="M38" s="13"/>
      <c r="N38" s="13"/>
      <c r="O38" s="13"/>
      <c r="P38" s="13"/>
      <c r="Q38" s="13"/>
    </row>
    <row r="39" spans="1:17">
      <c r="A39" s="61">
        <v>34</v>
      </c>
      <c r="B39" s="11"/>
      <c r="C39" s="83" t="str">
        <f>IF(B39="","",(B39/B45))</f>
        <v/>
      </c>
      <c r="D39" s="84" t="e">
        <f>LOOKUP(C39,K7:K19,J7:J19)</f>
        <v>#N/A</v>
      </c>
      <c r="E39" s="29"/>
      <c r="F39" s="64"/>
      <c r="G39" s="65" t="str">
        <f>IF(F39="","",(F39/G45))</f>
        <v/>
      </c>
      <c r="H39" s="22" t="e">
        <f>LOOKUP(G39,K7:K19,J7:J19)</f>
        <v>#N/A</v>
      </c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" thickBot="1">
      <c r="A40" s="62">
        <v>35</v>
      </c>
      <c r="B40" s="12"/>
      <c r="C40" s="85" t="str">
        <f>IF(B40="","",(B40/B45))</f>
        <v/>
      </c>
      <c r="D40" s="86" t="e">
        <f>LOOKUP(C40,K7:K19,J7:J19)</f>
        <v>#N/A</v>
      </c>
      <c r="E40" s="60"/>
      <c r="F40" s="66"/>
      <c r="G40" s="67" t="str">
        <f>IF(F40="","",(F40/G45))</f>
        <v/>
      </c>
      <c r="H40" s="24" t="e">
        <f>LOOKUP(G40,K7:K19,J7:J19)</f>
        <v>#N/A</v>
      </c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" thickBot="1">
      <c r="C41"/>
      <c r="D41"/>
      <c r="E41"/>
      <c r="G41"/>
    </row>
    <row r="42" spans="1:17" ht="13.5" customHeight="1" thickBot="1">
      <c r="A42" s="126" t="s">
        <v>47</v>
      </c>
      <c r="B42" s="127"/>
      <c r="F42" s="126" t="s">
        <v>38</v>
      </c>
      <c r="G42" s="128"/>
    </row>
    <row r="43" spans="1:17" ht="12.75" customHeight="1" thickBot="1">
      <c r="A43" s="8"/>
      <c r="B43" s="21" t="s">
        <v>45</v>
      </c>
      <c r="C43" s="27" t="s">
        <v>43</v>
      </c>
      <c r="D43" s="28" t="s">
        <v>42</v>
      </c>
      <c r="E43" s="35"/>
      <c r="F43" s="36"/>
      <c r="G43" s="21" t="s">
        <v>45</v>
      </c>
      <c r="H43" s="27" t="s">
        <v>43</v>
      </c>
      <c r="I43" s="28" t="s">
        <v>42</v>
      </c>
    </row>
    <row r="44" spans="1:17" ht="29" customHeight="1" thickBot="1">
      <c r="A44" s="55" t="s">
        <v>3</v>
      </c>
      <c r="B44" s="9"/>
      <c r="C44" s="37" t="s">
        <v>44</v>
      </c>
      <c r="D44" s="38" t="s">
        <v>44</v>
      </c>
      <c r="E44" s="33"/>
      <c r="F44" s="53" t="s">
        <v>4</v>
      </c>
      <c r="G44" s="10"/>
      <c r="H44" s="52" t="s">
        <v>44</v>
      </c>
      <c r="I44" s="38" t="s">
        <v>44</v>
      </c>
      <c r="K44" s="129" t="s">
        <v>66</v>
      </c>
      <c r="L44" s="130"/>
      <c r="M44" s="130"/>
      <c r="N44" s="131"/>
    </row>
    <row r="45" spans="1:17" ht="33" customHeight="1" thickBot="1">
      <c r="A45" s="56" t="s">
        <v>37</v>
      </c>
      <c r="B45" s="16">
        <v>50</v>
      </c>
      <c r="C45" s="39">
        <f>(B45/B45)</f>
        <v>1</v>
      </c>
      <c r="D45" s="40" t="str">
        <f>LOOKUP(C45,K7:K19,J7:J19)</f>
        <v>A+</v>
      </c>
      <c r="E45" s="34"/>
      <c r="F45" s="54" t="s">
        <v>30</v>
      </c>
      <c r="G45" s="14">
        <v>20</v>
      </c>
      <c r="H45" s="50">
        <f>(G45/G45)</f>
        <v>1</v>
      </c>
      <c r="I45" s="38" t="str">
        <f>LOOKUP(H45,K7:K19,J7:J19)</f>
        <v>A+</v>
      </c>
      <c r="K45" s="119" t="s">
        <v>64</v>
      </c>
      <c r="L45" s="120"/>
      <c r="M45" s="120"/>
      <c r="N45" s="121"/>
    </row>
    <row r="46" spans="1:17" ht="27.75" customHeight="1" thickBot="1">
      <c r="A46" s="57" t="s">
        <v>46</v>
      </c>
      <c r="B46" s="43" t="e">
        <f>MEDIAN(B6:B40)</f>
        <v>#NUM!</v>
      </c>
      <c r="C46" s="41" t="e">
        <f>MEDIAN(C6:C40)</f>
        <v>#NUM!</v>
      </c>
      <c r="D46" s="38" t="e">
        <f>LOOKUP(C46,K7:K19,J7:J19)</f>
        <v>#NUM!</v>
      </c>
      <c r="E46" s="33"/>
      <c r="F46" s="57" t="s">
        <v>62</v>
      </c>
      <c r="G46" s="49" t="e">
        <f>MEDIAN(F6:F40)</f>
        <v>#NUM!</v>
      </c>
      <c r="H46" s="50" t="e">
        <f>(G46/G45)</f>
        <v>#NUM!</v>
      </c>
      <c r="I46" s="38" t="e">
        <f>LOOKUP(H46,K7:K19,J7:J19)</f>
        <v>#NUM!</v>
      </c>
      <c r="K46" s="113" t="s">
        <v>65</v>
      </c>
      <c r="L46" s="114"/>
      <c r="M46" s="114"/>
      <c r="N46" s="115"/>
    </row>
    <row r="47" spans="1:17" ht="25" thickBot="1">
      <c r="A47" s="57" t="s">
        <v>48</v>
      </c>
      <c r="B47" s="44" t="e">
        <f>AVERAGE(B6:B40)</f>
        <v>#DIV/0!</v>
      </c>
      <c r="C47" s="42" t="e">
        <f>AVERAGE(C6:C31)</f>
        <v>#DIV/0!</v>
      </c>
      <c r="D47" s="38" t="e">
        <f>LOOKUP(C47,K7:K19,J7:J19)</f>
        <v>#DIV/0!</v>
      </c>
      <c r="E47" s="33"/>
      <c r="F47" s="57" t="s">
        <v>63</v>
      </c>
      <c r="G47" s="51" t="e">
        <f>AVERAGE( F6:F40)</f>
        <v>#DIV/0!</v>
      </c>
      <c r="H47" s="50" t="e">
        <f>(G47/G45)</f>
        <v>#DIV/0!</v>
      </c>
      <c r="I47" s="38" t="e">
        <f>LOOKUP(H47,K7:K19,J7:J19)</f>
        <v>#DIV/0!</v>
      </c>
      <c r="K47" s="119" t="s">
        <v>67</v>
      </c>
      <c r="L47" s="120"/>
      <c r="M47" s="120"/>
      <c r="N47" s="121"/>
    </row>
    <row r="48" spans="1:17" s="87" customFormat="1" ht="12" customHeight="1" thickBot="1">
      <c r="A48" s="94" t="s">
        <v>32</v>
      </c>
      <c r="B48" s="95" t="e">
        <f>STDEV(B6:B40)</f>
        <v>#DIV/0!</v>
      </c>
      <c r="C48" s="96" t="s">
        <v>44</v>
      </c>
      <c r="D48" s="97" t="s">
        <v>28</v>
      </c>
      <c r="E48" s="98"/>
      <c r="F48" s="94" t="s">
        <v>32</v>
      </c>
      <c r="G48" s="99" t="e">
        <f>STDEV(F6:F40)</f>
        <v>#DIV/0!</v>
      </c>
      <c r="H48" s="100" t="s">
        <v>44</v>
      </c>
      <c r="I48" s="97" t="s">
        <v>28</v>
      </c>
      <c r="K48" s="116" t="s">
        <v>68</v>
      </c>
      <c r="L48" s="117"/>
      <c r="M48" s="117"/>
      <c r="N48" s="118"/>
    </row>
    <row r="49" spans="1:11" ht="25" thickBot="1">
      <c r="A49" s="58" t="s">
        <v>40</v>
      </c>
      <c r="B49" s="45" t="e">
        <f>QUARTILE(B6:B40,1)</f>
        <v>#NUM!</v>
      </c>
      <c r="C49" s="37" t="e">
        <f>(B49/B45)</f>
        <v>#NUM!</v>
      </c>
      <c r="D49" s="38" t="e">
        <f>LOOKUP(C49,K7:K19,J7:J19)</f>
        <v>#NUM!</v>
      </c>
      <c r="E49" s="33"/>
      <c r="F49" s="58" t="s">
        <v>40</v>
      </c>
      <c r="G49" s="49" t="e">
        <f>QUARTILE(F6:F40,1)</f>
        <v>#NUM!</v>
      </c>
      <c r="H49" s="50" t="e">
        <f>(G49/G45)</f>
        <v>#NUM!</v>
      </c>
      <c r="I49" s="38" t="e">
        <f>LOOKUP(H49,K7:K19,J7:J19)</f>
        <v>#NUM!</v>
      </c>
    </row>
    <row r="50" spans="1:11" ht="12" customHeight="1" thickBot="1">
      <c r="A50" s="57" t="s">
        <v>34</v>
      </c>
      <c r="B50" s="46" t="e">
        <f>QUARTILE(B6:B40,3)</f>
        <v>#NUM!</v>
      </c>
      <c r="C50" s="37" t="e">
        <f>(B50/B45)</f>
        <v>#NUM!</v>
      </c>
      <c r="D50" s="38" t="e">
        <f>LOOKUP(C50,K7:K19,J7:J19)</f>
        <v>#NUM!</v>
      </c>
      <c r="E50" s="33"/>
      <c r="F50" s="57" t="s">
        <v>34</v>
      </c>
      <c r="G50" s="49" t="e">
        <f>QUARTILE(F6:F40,3)</f>
        <v>#NUM!</v>
      </c>
      <c r="H50" s="50" t="e">
        <f>(G50/G45)</f>
        <v>#NUM!</v>
      </c>
      <c r="I50" s="38" t="e">
        <f>LOOKUP(H50,K7:K19,J7:J19)</f>
        <v>#NUM!</v>
      </c>
      <c r="K50" s="87"/>
    </row>
    <row r="51" spans="1:11" s="87" customFormat="1" ht="12" customHeight="1" thickBot="1">
      <c r="A51" s="101" t="s">
        <v>39</v>
      </c>
      <c r="B51" s="102" t="e">
        <f>(B53-B52)</f>
        <v>#NUM!</v>
      </c>
      <c r="C51" s="103"/>
      <c r="D51" s="97"/>
      <c r="E51" s="98"/>
      <c r="F51" s="101" t="s">
        <v>39</v>
      </c>
      <c r="G51" s="104" t="e">
        <f>(G53-G52)</f>
        <v>#NUM!</v>
      </c>
      <c r="H51" s="100"/>
      <c r="I51" s="97"/>
      <c r="K51"/>
    </row>
    <row r="52" spans="1:11" ht="12" customHeight="1" thickBot="1">
      <c r="A52" s="57" t="s">
        <v>35</v>
      </c>
      <c r="B52" s="47" t="e">
        <f>QUARTILE(B6:B40,0)</f>
        <v>#NUM!</v>
      </c>
      <c r="C52" s="42" t="e">
        <f>(B52/B45)</f>
        <v>#NUM!</v>
      </c>
      <c r="D52" s="38" t="e">
        <f>LOOKUP(C52,K7:K19,J7:J19)</f>
        <v>#NUM!</v>
      </c>
      <c r="E52" s="33"/>
      <c r="F52" s="57" t="s">
        <v>35</v>
      </c>
      <c r="G52" s="49" t="e">
        <f>QUARTILE(F6:F40,0)</f>
        <v>#NUM!</v>
      </c>
      <c r="H52" s="50" t="e">
        <f>(G52/G45)</f>
        <v>#NUM!</v>
      </c>
      <c r="I52" s="38" t="e">
        <f>LOOKUP(H52,K7:K19,J7:J19)</f>
        <v>#NUM!</v>
      </c>
    </row>
    <row r="53" spans="1:11" ht="12" customHeight="1" thickBot="1">
      <c r="A53" s="58" t="s">
        <v>36</v>
      </c>
      <c r="B53" s="48" t="e">
        <f>QUARTILE(B6:B40,4)</f>
        <v>#NUM!</v>
      </c>
      <c r="C53" s="37" t="e">
        <f>(B53/B45)</f>
        <v>#NUM!</v>
      </c>
      <c r="D53" s="38" t="e">
        <f>LOOKUP(C53,K7:K19,J7:J19)</f>
        <v>#NUM!</v>
      </c>
      <c r="E53" s="33"/>
      <c r="F53" s="58" t="s">
        <v>36</v>
      </c>
      <c r="G53" s="49" t="e">
        <f>QUARTILE(F6:F40,4)</f>
        <v>#NUM!</v>
      </c>
      <c r="H53" s="50" t="e">
        <f>(G53/G45)</f>
        <v>#NUM!</v>
      </c>
      <c r="I53" s="38" t="e">
        <f>LOOKUP(H53,K7:K19,J7:J19)</f>
        <v>#NUM!</v>
      </c>
    </row>
    <row r="54" spans="1:11" ht="13" thickBot="1">
      <c r="A54" s="4"/>
      <c r="B54" s="5"/>
      <c r="C54" s="7"/>
      <c r="F54" s="1"/>
      <c r="H54" s="1"/>
    </row>
    <row r="55" spans="1:11" ht="13" thickBot="1">
      <c r="A55" s="92" t="s">
        <v>29</v>
      </c>
      <c r="B55" s="93"/>
      <c r="C55" s="1">
        <f>COUNTIF(D6:D40,"A*")</f>
        <v>0</v>
      </c>
      <c r="D55" s="17" t="s">
        <v>51</v>
      </c>
      <c r="E55" s="17"/>
      <c r="G55" s="1">
        <f>COUNTIF(H6:H40,"A*")</f>
        <v>0</v>
      </c>
      <c r="H55" s="17" t="s">
        <v>51</v>
      </c>
    </row>
    <row r="56" spans="1:11">
      <c r="C56" s="1">
        <f>COUNTIF(D6:D40,"B*")</f>
        <v>0</v>
      </c>
      <c r="D56" s="17" t="s">
        <v>52</v>
      </c>
      <c r="E56" s="17"/>
      <c r="G56" s="1">
        <f>COUNTIF(H6:H40,"B*")</f>
        <v>0</v>
      </c>
      <c r="H56" s="17" t="s">
        <v>52</v>
      </c>
    </row>
    <row r="57" spans="1:11">
      <c r="C57" s="1">
        <f>COUNTIF(D6:D40,"C*")</f>
        <v>0</v>
      </c>
      <c r="D57" s="17" t="s">
        <v>53</v>
      </c>
      <c r="E57" s="17"/>
      <c r="G57" s="1">
        <f>COUNTIF(H6:H40,"C*")</f>
        <v>0</v>
      </c>
      <c r="H57" s="17" t="s">
        <v>53</v>
      </c>
    </row>
    <row r="58" spans="1:11">
      <c r="C58" s="1">
        <f>COUNTIF(D6:D40,"D*")</f>
        <v>0</v>
      </c>
      <c r="D58" s="17" t="s">
        <v>54</v>
      </c>
      <c r="E58" s="17"/>
      <c r="G58" s="1">
        <f>COUNTIF(H6:H40,"D*")</f>
        <v>0</v>
      </c>
      <c r="H58" s="17" t="s">
        <v>54</v>
      </c>
    </row>
    <row r="59" spans="1:11">
      <c r="C59" s="1">
        <f>COUNTIF(D6:D40,"F")</f>
        <v>0</v>
      </c>
      <c r="D59" s="17" t="s">
        <v>55</v>
      </c>
      <c r="E59" s="17"/>
      <c r="G59" s="1">
        <f>COUNTIF(H6:H40,"F")</f>
        <v>0</v>
      </c>
      <c r="H59" s="17" t="s">
        <v>55</v>
      </c>
    </row>
    <row r="60" spans="1:11">
      <c r="C60"/>
    </row>
    <row r="61" spans="1:11">
      <c r="C61"/>
    </row>
    <row r="62" spans="1:11">
      <c r="C62"/>
    </row>
    <row r="63" spans="1:11">
      <c r="C63"/>
    </row>
    <row r="64" spans="1:11">
      <c r="C64"/>
    </row>
    <row r="65" spans="1:10">
      <c r="C65"/>
    </row>
    <row r="66" spans="1:10">
      <c r="C66"/>
    </row>
    <row r="77" spans="1:10">
      <c r="A77" s="106" t="s">
        <v>60</v>
      </c>
      <c r="B77" s="106" t="s">
        <v>56</v>
      </c>
      <c r="C77" s="107" t="s">
        <v>57</v>
      </c>
      <c r="D77" s="108" t="s">
        <v>58</v>
      </c>
      <c r="E77" s="108" t="s">
        <v>59</v>
      </c>
      <c r="F77" s="106" t="s">
        <v>60</v>
      </c>
      <c r="G77" s="106" t="s">
        <v>56</v>
      </c>
      <c r="H77" s="107" t="s">
        <v>57</v>
      </c>
      <c r="I77" s="108" t="s">
        <v>58</v>
      </c>
      <c r="J77" s="108" t="s">
        <v>59</v>
      </c>
    </row>
    <row r="78" spans="1:10">
      <c r="A78" s="109">
        <v>41892</v>
      </c>
      <c r="B78" s="110" t="e">
        <f>C49</f>
        <v>#NUM!</v>
      </c>
      <c r="C78" s="110" t="e">
        <f>C53</f>
        <v>#NUM!</v>
      </c>
      <c r="D78" s="110" t="e">
        <f>C52</f>
        <v>#NUM!</v>
      </c>
      <c r="E78" s="110" t="e">
        <f>C50</f>
        <v>#NUM!</v>
      </c>
      <c r="F78" s="109">
        <v>41892</v>
      </c>
      <c r="G78" s="110" t="e">
        <f>H49</f>
        <v>#NUM!</v>
      </c>
      <c r="H78" s="110" t="e">
        <f>H53</f>
        <v>#NUM!</v>
      </c>
      <c r="I78" s="110" t="e">
        <f>H52</f>
        <v>#NUM!</v>
      </c>
      <c r="J78" s="110" t="e">
        <f>H50</f>
        <v>#NUM!</v>
      </c>
    </row>
    <row r="79" spans="1:10">
      <c r="B79" s="105"/>
    </row>
    <row r="96" spans="9:9">
      <c r="I96" s="105"/>
    </row>
  </sheetData>
  <mergeCells count="5">
    <mergeCell ref="K5:L5"/>
    <mergeCell ref="K4:L4"/>
    <mergeCell ref="A42:B42"/>
    <mergeCell ref="F42:G42"/>
    <mergeCell ref="K44:N44"/>
  </mergeCells>
  <phoneticPr fontId="3" type="noConversion"/>
  <pageMargins left="0.75" right="0.75" top="1" bottom="1" header="0.5" footer="0.5"/>
  <pageSetup scale="78" orientation="portrait" horizontalDpi="300" verticalDpi="300"/>
  <headerFooter>
    <oddFooter>&amp;RCreated by Elias Moo</oddFooter>
  </headerFooter>
  <drawing r:id="rId1"/>
  <legacy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96"/>
  <sheetViews>
    <sheetView tabSelected="1" workbookViewId="0">
      <selection activeCell="B13" sqref="B13"/>
    </sheetView>
  </sheetViews>
  <sheetFormatPr baseColWidth="10" defaultColWidth="8.83203125" defaultRowHeight="12" x14ac:dyDescent="0"/>
  <cols>
    <col min="1" max="1" width="10.83203125" customWidth="1"/>
    <col min="2" max="2" width="13.1640625" customWidth="1"/>
    <col min="3" max="3" width="13.1640625" style="6" customWidth="1"/>
    <col min="4" max="4" width="13.1640625" style="2" customWidth="1"/>
    <col min="5" max="5" width="6.1640625" style="2" customWidth="1"/>
    <col min="6" max="6" width="13.1640625" customWidth="1"/>
    <col min="7" max="7" width="13.1640625" style="3" customWidth="1"/>
    <col min="8" max="8" width="13.1640625" customWidth="1"/>
    <col min="9" max="9" width="15.1640625" customWidth="1"/>
    <col min="10" max="10" width="5.6640625" customWidth="1"/>
    <col min="11" max="11" width="14.1640625" customWidth="1"/>
    <col min="12" max="12" width="12.1640625" customWidth="1"/>
    <col min="13" max="13" width="3.33203125" customWidth="1"/>
    <col min="14" max="14" width="8.6640625" customWidth="1"/>
    <col min="15" max="15" width="12" customWidth="1"/>
  </cols>
  <sheetData>
    <row r="1" spans="1:13" ht="15">
      <c r="A1" s="111" t="s">
        <v>61</v>
      </c>
    </row>
    <row r="2" spans="1:13">
      <c r="A2" s="71" t="s">
        <v>5</v>
      </c>
      <c r="B2" s="74"/>
      <c r="C2" s="72" t="s">
        <v>6</v>
      </c>
      <c r="D2" s="75"/>
      <c r="E2" s="73"/>
      <c r="F2" s="71" t="s">
        <v>7</v>
      </c>
      <c r="G2" s="78"/>
      <c r="H2" s="71" t="s">
        <v>11</v>
      </c>
      <c r="I2" s="80"/>
    </row>
    <row r="3" spans="1:13" ht="13" thickBot="1">
      <c r="A3" s="71" t="s">
        <v>8</v>
      </c>
      <c r="B3" s="77"/>
      <c r="C3" s="72" t="s">
        <v>9</v>
      </c>
      <c r="D3" s="76"/>
      <c r="E3" s="73"/>
      <c r="F3" s="71" t="s">
        <v>10</v>
      </c>
      <c r="G3" s="79"/>
      <c r="H3" s="71"/>
    </row>
    <row r="4" spans="1:13" ht="24" customHeight="1" thickBot="1">
      <c r="K4" s="124" t="s">
        <v>27</v>
      </c>
      <c r="L4" s="125"/>
      <c r="M4" s="18"/>
    </row>
    <row r="5" spans="1:13" ht="18" customHeight="1">
      <c r="A5" s="30" t="s">
        <v>49</v>
      </c>
      <c r="B5" s="31" t="s">
        <v>1</v>
      </c>
      <c r="C5" s="32" t="s">
        <v>31</v>
      </c>
      <c r="D5" s="63" t="s">
        <v>0</v>
      </c>
      <c r="E5" s="59"/>
      <c r="F5" s="68" t="s">
        <v>2</v>
      </c>
      <c r="G5" s="69" t="s">
        <v>31</v>
      </c>
      <c r="H5" s="70" t="s">
        <v>33</v>
      </c>
      <c r="K5" s="122" t="s">
        <v>26</v>
      </c>
      <c r="L5" s="123"/>
      <c r="M5" s="18"/>
    </row>
    <row r="6" spans="1:13" ht="13" thickBot="1">
      <c r="A6" s="61">
        <v>1</v>
      </c>
      <c r="B6" s="11"/>
      <c r="C6" s="83" t="str">
        <f>IF(B6="","",(B6/B45))</f>
        <v/>
      </c>
      <c r="D6" s="84" t="e">
        <f>LOOKUP(C6,K7:K19,J7:J19)</f>
        <v>#N/A</v>
      </c>
      <c r="E6" s="29"/>
      <c r="F6" s="64"/>
      <c r="G6" s="112" t="str">
        <f>IF(F6="","",(F6/G45))</f>
        <v/>
      </c>
      <c r="H6" s="23" t="e">
        <f>LOOKUP(G6,K7:K19,J7:J19)</f>
        <v>#N/A</v>
      </c>
      <c r="K6" s="25" t="s">
        <v>50</v>
      </c>
      <c r="L6" s="26" t="s">
        <v>19</v>
      </c>
    </row>
    <row r="7" spans="1:13" ht="13" thickBot="1">
      <c r="A7" s="61">
        <v>2</v>
      </c>
      <c r="B7" s="11"/>
      <c r="C7" s="83" t="str">
        <f>IF(B7="","",(B7/B45))</f>
        <v/>
      </c>
      <c r="D7" s="84" t="e">
        <f>LOOKUP(C7,K7:K19,J7:J19)</f>
        <v>#N/A</v>
      </c>
      <c r="E7" s="29"/>
      <c r="F7" s="64"/>
      <c r="G7" s="112" t="str">
        <f>IF(F7="","",(F7/G45))</f>
        <v/>
      </c>
      <c r="H7" s="22" t="e">
        <f>LOOKUP(G7,K7:K19,J7:J19)</f>
        <v>#N/A</v>
      </c>
      <c r="J7" s="81" t="s">
        <v>18</v>
      </c>
      <c r="K7" s="88">
        <v>0</v>
      </c>
      <c r="L7" s="89">
        <v>0.59489999999999998</v>
      </c>
      <c r="M7" s="19"/>
    </row>
    <row r="8" spans="1:13" ht="13" thickBot="1">
      <c r="A8" s="61">
        <v>3</v>
      </c>
      <c r="B8" s="11"/>
      <c r="C8" s="83" t="str">
        <f>IF(B8="","",(B8/B45))</f>
        <v/>
      </c>
      <c r="D8" s="84" t="e">
        <f>LOOKUP(C8,K7:K19,J7:J19)</f>
        <v>#N/A</v>
      </c>
      <c r="E8" s="29"/>
      <c r="F8" s="64"/>
      <c r="G8" s="112" t="str">
        <f>IF(F8="","",(F8/G45))</f>
        <v/>
      </c>
      <c r="H8" s="22" t="e">
        <f>LOOKUP(G8,K7:K19,J7:J19)</f>
        <v>#N/A</v>
      </c>
      <c r="J8" s="82" t="s">
        <v>17</v>
      </c>
      <c r="K8" s="90">
        <v>0.59499999999999997</v>
      </c>
      <c r="L8" s="91">
        <v>0.6149</v>
      </c>
      <c r="M8" s="20"/>
    </row>
    <row r="9" spans="1:13" ht="13" thickBot="1">
      <c r="A9" s="61">
        <v>4</v>
      </c>
      <c r="B9" s="11"/>
      <c r="C9" s="83" t="str">
        <f>IF(B9="","",(B9/B45))</f>
        <v/>
      </c>
      <c r="D9" s="84" t="e">
        <f>LOOKUP(C9,K7:K19,J7:J19)</f>
        <v>#N/A</v>
      </c>
      <c r="E9" s="29"/>
      <c r="F9" s="64"/>
      <c r="G9" s="112" t="str">
        <f>IF(F9="","",(F9/G45))</f>
        <v/>
      </c>
      <c r="H9" s="22" t="e">
        <f>LOOKUP(G9,K7:K19,J7:J19)</f>
        <v>#N/A</v>
      </c>
      <c r="J9" s="81" t="s">
        <v>16</v>
      </c>
      <c r="K9" s="88">
        <v>0.61499999999999999</v>
      </c>
      <c r="L9" s="89">
        <v>0.67490000000000006</v>
      </c>
      <c r="M9" s="19"/>
    </row>
    <row r="10" spans="1:13" ht="13" thickBot="1">
      <c r="A10" s="61">
        <v>5</v>
      </c>
      <c r="B10" s="11"/>
      <c r="C10" s="83" t="str">
        <f>IF(B10="","",(B10/B45))</f>
        <v/>
      </c>
      <c r="D10" s="84" t="e">
        <f>LOOKUP(C10,K7:K19,J7:J19)</f>
        <v>#N/A</v>
      </c>
      <c r="E10" s="29"/>
      <c r="F10" s="64"/>
      <c r="G10" s="112" t="str">
        <f>IF(F10="","",(F10/G45))</f>
        <v/>
      </c>
      <c r="H10" s="22" t="e">
        <f>LOOKUP(G10,K7:K19,J7:J19)</f>
        <v>#N/A</v>
      </c>
      <c r="J10" s="82" t="s">
        <v>20</v>
      </c>
      <c r="K10" s="90">
        <v>0.67500000000000004</v>
      </c>
      <c r="L10" s="91">
        <v>0.69489999999999996</v>
      </c>
      <c r="M10" s="20"/>
    </row>
    <row r="11" spans="1:13" ht="13" thickBot="1">
      <c r="A11" s="61">
        <v>6</v>
      </c>
      <c r="B11" s="11"/>
      <c r="C11" s="83" t="str">
        <f>IF(B11="","",(B11/B45))</f>
        <v/>
      </c>
      <c r="D11" s="84" t="e">
        <f>LOOKUP(C11,K7:K19,J7:J19)</f>
        <v>#N/A</v>
      </c>
      <c r="E11" s="29"/>
      <c r="F11" s="64"/>
      <c r="G11" s="112" t="str">
        <f>IF(F11="","",(F11/G45))</f>
        <v/>
      </c>
      <c r="H11" s="22" t="e">
        <f>LOOKUP(G11,K7:K19,J7:J19)</f>
        <v>#N/A</v>
      </c>
      <c r="J11" s="81" t="s">
        <v>21</v>
      </c>
      <c r="K11" s="88">
        <v>0.69499999999999995</v>
      </c>
      <c r="L11" s="89">
        <v>0.71489999999999998</v>
      </c>
      <c r="M11" s="19"/>
    </row>
    <row r="12" spans="1:13" ht="13" thickBot="1">
      <c r="A12" s="61">
        <v>7</v>
      </c>
      <c r="B12" s="11"/>
      <c r="C12" s="83" t="str">
        <f>IF(B12="","",(B12/B45))</f>
        <v/>
      </c>
      <c r="D12" s="84" t="e">
        <f>LOOKUP(C12,K7:K19,J7:J19)</f>
        <v>#N/A</v>
      </c>
      <c r="E12" s="29"/>
      <c r="F12" s="64"/>
      <c r="G12" s="112" t="str">
        <f>IF(F12="","",(F12/G45))</f>
        <v/>
      </c>
      <c r="H12" s="22" t="e">
        <f>LOOKUP(G12,K7:K19,J7:J19)</f>
        <v>#N/A</v>
      </c>
      <c r="J12" s="81" t="s">
        <v>15</v>
      </c>
      <c r="K12" s="88">
        <v>0.71499999999999997</v>
      </c>
      <c r="L12" s="89">
        <v>0.77490000000000003</v>
      </c>
      <c r="M12" s="19"/>
    </row>
    <row r="13" spans="1:13" ht="13" thickBot="1">
      <c r="A13" s="61">
        <v>8</v>
      </c>
      <c r="B13" s="11"/>
      <c r="C13" s="83" t="str">
        <f>IF(B13="","",(B13/B45))</f>
        <v/>
      </c>
      <c r="D13" s="84" t="e">
        <f>LOOKUP(C13,K7:K19,J7:J19)</f>
        <v>#N/A</v>
      </c>
      <c r="E13" s="29"/>
      <c r="F13" s="64"/>
      <c r="G13" s="112" t="str">
        <f>IF(F13="","",(F13/G45))</f>
        <v/>
      </c>
      <c r="H13" s="22" t="e">
        <f>LOOKUP(G13,K7:K19,J7:J19)</f>
        <v>#N/A</v>
      </c>
      <c r="J13" s="81" t="s">
        <v>41</v>
      </c>
      <c r="K13" s="88">
        <v>0.77500000000000002</v>
      </c>
      <c r="L13" s="89">
        <v>0.79490000000000005</v>
      </c>
      <c r="M13" s="19"/>
    </row>
    <row r="14" spans="1:13" ht="13" thickBot="1">
      <c r="A14" s="61">
        <v>9</v>
      </c>
      <c r="B14" s="11"/>
      <c r="C14" s="83" t="str">
        <f>IF(B14="","",(B14/B45))</f>
        <v/>
      </c>
      <c r="D14" s="84" t="e">
        <f>LOOKUP(C14,K7:K19,J7:J19)</f>
        <v>#N/A</v>
      </c>
      <c r="E14" s="29"/>
      <c r="F14" s="64"/>
      <c r="G14" s="112" t="str">
        <f>IF(F14="","",(F14/G45))</f>
        <v/>
      </c>
      <c r="H14" s="22" t="e">
        <f>LOOKUP(G14,K7:K19,J7:J19)</f>
        <v>#N/A</v>
      </c>
      <c r="J14" s="81" t="s">
        <v>14</v>
      </c>
      <c r="K14" s="88">
        <v>0.79500000000000004</v>
      </c>
      <c r="L14" s="89">
        <v>0.81489999999999996</v>
      </c>
      <c r="M14" s="19"/>
    </row>
    <row r="15" spans="1:13" ht="13" thickBot="1">
      <c r="A15" s="61">
        <v>10</v>
      </c>
      <c r="B15" s="11"/>
      <c r="C15" s="83" t="str">
        <f>IF(B15="","",(B15/B45))</f>
        <v/>
      </c>
      <c r="D15" s="84" t="e">
        <f>LOOKUP(C15,K7:K19,J7:J19)</f>
        <v>#N/A</v>
      </c>
      <c r="E15" s="29"/>
      <c r="F15" s="64"/>
      <c r="G15" s="112" t="str">
        <f>IF(F15="","",(F15/G45))</f>
        <v/>
      </c>
      <c r="H15" s="22" t="e">
        <f>LOOKUP(G15,K7:K19,J7:J19)</f>
        <v>#N/A</v>
      </c>
      <c r="J15" s="81" t="s">
        <v>13</v>
      </c>
      <c r="K15" s="88">
        <v>0.81499999999999995</v>
      </c>
      <c r="L15" s="89">
        <v>0.87490000000000001</v>
      </c>
      <c r="M15" s="19"/>
    </row>
    <row r="16" spans="1:13" ht="13" thickBot="1">
      <c r="A16" s="61">
        <v>11</v>
      </c>
      <c r="B16" s="11"/>
      <c r="C16" s="83" t="str">
        <f>IF(B16="","",(B16/B45))</f>
        <v/>
      </c>
      <c r="D16" s="84" t="e">
        <f>LOOKUP(C16,K7:K19,J7:J19)</f>
        <v>#N/A</v>
      </c>
      <c r="E16" s="29"/>
      <c r="F16" s="64"/>
      <c r="G16" s="112" t="str">
        <f>IF(F16="","",(F16/G45))</f>
        <v/>
      </c>
      <c r="H16" s="22" t="e">
        <f>LOOKUP(G16,K7:K19,J7:J19)</f>
        <v>#N/A</v>
      </c>
      <c r="J16" s="81" t="s">
        <v>22</v>
      </c>
      <c r="K16" s="88">
        <v>0.875</v>
      </c>
      <c r="L16" s="89">
        <v>0.89490000000000003</v>
      </c>
      <c r="M16" s="19"/>
    </row>
    <row r="17" spans="1:13" ht="13" thickBot="1">
      <c r="A17" s="61">
        <v>12</v>
      </c>
      <c r="B17" s="11"/>
      <c r="C17" s="83" t="str">
        <f>IF(B17="","",(B17/B45))</f>
        <v/>
      </c>
      <c r="D17" s="84" t="e">
        <f>LOOKUP(C17,K7:K19,J7:J19)</f>
        <v>#N/A</v>
      </c>
      <c r="E17" s="29"/>
      <c r="F17" s="64"/>
      <c r="G17" s="112" t="str">
        <f>IF(F17="","",(F17/G45))</f>
        <v/>
      </c>
      <c r="H17" s="22" t="e">
        <f>LOOKUP(G17,K7:K19,J7:J19)</f>
        <v>#N/A</v>
      </c>
      <c r="J17" s="81" t="s">
        <v>23</v>
      </c>
      <c r="K17" s="88">
        <v>0.89500000000000002</v>
      </c>
      <c r="L17" s="89">
        <v>0.91490000000000005</v>
      </c>
      <c r="M17" s="19"/>
    </row>
    <row r="18" spans="1:13" ht="13" thickBot="1">
      <c r="A18" s="61">
        <v>13</v>
      </c>
      <c r="B18" s="11"/>
      <c r="C18" s="83" t="str">
        <f>IF(B18="","",(B18/B45))</f>
        <v/>
      </c>
      <c r="D18" s="84" t="e">
        <f>LOOKUP(C18,K7:K19,J7:J19)</f>
        <v>#N/A</v>
      </c>
      <c r="E18" s="29"/>
      <c r="F18" s="64"/>
      <c r="G18" s="112" t="str">
        <f>IF(F18="","",(F18/G45))</f>
        <v/>
      </c>
      <c r="H18" s="22" t="e">
        <f>LOOKUP(G18,K7:K19,J7:J19)</f>
        <v>#N/A</v>
      </c>
      <c r="J18" s="81" t="s">
        <v>12</v>
      </c>
      <c r="K18" s="88">
        <v>0.91500000000000004</v>
      </c>
      <c r="L18" s="89">
        <v>0.9849</v>
      </c>
      <c r="M18" s="19"/>
    </row>
    <row r="19" spans="1:13" ht="13" thickBot="1">
      <c r="A19" s="61">
        <v>14</v>
      </c>
      <c r="B19" s="11"/>
      <c r="C19" s="83" t="str">
        <f>IF(B19="","",(B19/B45))</f>
        <v/>
      </c>
      <c r="D19" s="84" t="e">
        <f>LOOKUP(C19,K7:K19,J7:J19)</f>
        <v>#N/A</v>
      </c>
      <c r="E19" s="29"/>
      <c r="F19" s="64"/>
      <c r="G19" s="112" t="str">
        <f>IF(F19="","",(F19/G45))</f>
        <v/>
      </c>
      <c r="H19" s="22" t="e">
        <f>LOOKUP(G19,K7:K19,J7:J19)</f>
        <v>#N/A</v>
      </c>
      <c r="J19" s="81" t="s">
        <v>24</v>
      </c>
      <c r="K19" s="88">
        <v>0.98499999999999999</v>
      </c>
      <c r="L19" s="89">
        <v>1</v>
      </c>
      <c r="M19" s="19"/>
    </row>
    <row r="20" spans="1:13">
      <c r="A20" s="61">
        <v>15</v>
      </c>
      <c r="B20" s="11"/>
      <c r="C20" s="83" t="str">
        <f>IF(B20="","",(B20/B45))</f>
        <v/>
      </c>
      <c r="D20" s="84" t="e">
        <f>LOOKUP(C20,K7:K19,J7:J19)</f>
        <v>#N/A</v>
      </c>
      <c r="E20" s="29"/>
      <c r="F20" s="64"/>
      <c r="G20" s="112" t="str">
        <f>IF(F20="","",(F20/G45))</f>
        <v/>
      </c>
      <c r="H20" s="22" t="e">
        <f>LOOKUP(G20,K7:K19,J7:J19)</f>
        <v>#N/A</v>
      </c>
      <c r="J20" s="87" t="s">
        <v>25</v>
      </c>
    </row>
    <row r="21" spans="1:13">
      <c r="A21" s="61">
        <v>16</v>
      </c>
      <c r="B21" s="11"/>
      <c r="C21" s="83" t="str">
        <f>IF(B21="","",(B21/B45))</f>
        <v/>
      </c>
      <c r="D21" s="84" t="e">
        <f>LOOKUP(C21,K7:K19,J7:J19)</f>
        <v>#N/A</v>
      </c>
      <c r="E21" s="29"/>
      <c r="F21" s="64"/>
      <c r="G21" s="65" t="str">
        <f>IF(F21="","",(F21/G45))</f>
        <v/>
      </c>
      <c r="H21" s="22" t="e">
        <f>LOOKUP(G21,K7:K19,J7:J19)</f>
        <v>#N/A</v>
      </c>
    </row>
    <row r="22" spans="1:13" ht="12" customHeight="1">
      <c r="A22" s="61">
        <v>17</v>
      </c>
      <c r="B22" s="11"/>
      <c r="C22" s="83" t="str">
        <f>IF(B22="","",(B22/B45))</f>
        <v/>
      </c>
      <c r="D22" s="84" t="e">
        <f>LOOKUP(C22,K7:K19,J7:J19)</f>
        <v>#N/A</v>
      </c>
      <c r="E22" s="29"/>
      <c r="F22" s="64"/>
      <c r="G22" s="65" t="str">
        <f>IF(F22="","",(F22/G45))</f>
        <v/>
      </c>
      <c r="H22" s="22" t="e">
        <f>LOOKUP(G22,K7:K19,J7:J19)</f>
        <v>#N/A</v>
      </c>
    </row>
    <row r="23" spans="1:13">
      <c r="A23" s="61">
        <v>18</v>
      </c>
      <c r="B23" s="11"/>
      <c r="C23" s="83" t="str">
        <f>IF(B23="","",(B23/B45))</f>
        <v/>
      </c>
      <c r="D23" s="84" t="e">
        <f>LOOKUP(C23,K7:K19,J7:J19)</f>
        <v>#N/A</v>
      </c>
      <c r="E23" s="29"/>
      <c r="F23" s="64"/>
      <c r="G23" s="65" t="str">
        <f>IF(F23="","",(F23/G45))</f>
        <v/>
      </c>
      <c r="H23" s="22" t="e">
        <f>LOOKUP(G23,K7:K19,J7:J19)</f>
        <v>#N/A</v>
      </c>
    </row>
    <row r="24" spans="1:13">
      <c r="A24" s="61">
        <v>19</v>
      </c>
      <c r="B24" s="11"/>
      <c r="C24" s="83" t="str">
        <f>IF(B24="","",(B24/B45))</f>
        <v/>
      </c>
      <c r="D24" s="84" t="e">
        <f>LOOKUP(C24,K7:K19,J7:J19)</f>
        <v>#N/A</v>
      </c>
      <c r="E24" s="29"/>
      <c r="F24" s="64"/>
      <c r="G24" s="65" t="str">
        <f>IF(F24="","",(F24/G45))</f>
        <v/>
      </c>
      <c r="H24" s="22" t="e">
        <f>LOOKUP(G24,K7:K19,J7:J19)</f>
        <v>#N/A</v>
      </c>
    </row>
    <row r="25" spans="1:13">
      <c r="A25" s="61">
        <v>20</v>
      </c>
      <c r="B25" s="11"/>
      <c r="C25" s="83" t="str">
        <f>IF(B25="","",(B25/B45))</f>
        <v/>
      </c>
      <c r="D25" s="84" t="e">
        <f>LOOKUP(C25,K7:K19,J7:J19)</f>
        <v>#N/A</v>
      </c>
      <c r="E25" s="29"/>
      <c r="F25" s="64"/>
      <c r="G25" s="65" t="str">
        <f>IF(F25="","",(F25/G45))</f>
        <v/>
      </c>
      <c r="H25" s="22" t="e">
        <f>LOOKUP(G25,K7:K19,J7:J19)</f>
        <v>#N/A</v>
      </c>
    </row>
    <row r="26" spans="1:13">
      <c r="A26" s="61">
        <v>21</v>
      </c>
      <c r="B26" s="11"/>
      <c r="C26" s="83" t="str">
        <f>IF(B26="","",(B26/B45))</f>
        <v/>
      </c>
      <c r="D26" s="84" t="e">
        <f>LOOKUP(C26,K7:K19,J7:J19)</f>
        <v>#N/A</v>
      </c>
      <c r="E26" s="29"/>
      <c r="F26" s="64"/>
      <c r="G26" s="65" t="str">
        <f>IF(F26="","",(F26/G45))</f>
        <v/>
      </c>
      <c r="H26" s="22" t="e">
        <f>LOOKUP(G26,K7:K19,J7:J19)</f>
        <v>#N/A</v>
      </c>
    </row>
    <row r="27" spans="1:13">
      <c r="A27" s="61">
        <v>22</v>
      </c>
      <c r="B27" s="11"/>
      <c r="C27" s="83" t="str">
        <f>IF(B27="","",(B27/B45))</f>
        <v/>
      </c>
      <c r="D27" s="84" t="e">
        <f>LOOKUP(C27,K7:K19,J7:J19)</f>
        <v>#N/A</v>
      </c>
      <c r="E27" s="29"/>
      <c r="F27" s="64"/>
      <c r="G27" s="65" t="str">
        <f>IF(F27="","",(F27/G45))</f>
        <v/>
      </c>
      <c r="H27" s="22" t="e">
        <f>LOOKUP(G27,K7:K19,J7:J19)</f>
        <v>#N/A</v>
      </c>
    </row>
    <row r="28" spans="1:13">
      <c r="A28" s="61">
        <v>23</v>
      </c>
      <c r="B28" s="11"/>
      <c r="C28" s="83" t="str">
        <f>IF(B28="","",(B28/B45))</f>
        <v/>
      </c>
      <c r="D28" s="84" t="e">
        <f>LOOKUP(C28,K7:K19,J7:J19)</f>
        <v>#N/A</v>
      </c>
      <c r="E28" s="29"/>
      <c r="F28" s="64"/>
      <c r="G28" s="65" t="str">
        <f>IF(F28="","",(F28/G45))</f>
        <v/>
      </c>
      <c r="H28" s="22" t="e">
        <f>LOOKUP(G28,K7:K19,J7:J19)</f>
        <v>#N/A</v>
      </c>
    </row>
    <row r="29" spans="1:13">
      <c r="A29" s="61">
        <v>24</v>
      </c>
      <c r="B29" s="11"/>
      <c r="C29" s="83" t="str">
        <f>IF(B29="","",(B29/B45))</f>
        <v/>
      </c>
      <c r="D29" s="84" t="e">
        <f>LOOKUP(C29,K7:K19,J7:J19)</f>
        <v>#N/A</v>
      </c>
      <c r="E29" s="29"/>
      <c r="F29" s="64"/>
      <c r="G29" s="65" t="str">
        <f>IF(F29="","",(F29/G45))</f>
        <v/>
      </c>
      <c r="H29" s="22" t="e">
        <f>LOOKUP(G29,K7:K19,J7:J19)</f>
        <v>#N/A</v>
      </c>
    </row>
    <row r="30" spans="1:13">
      <c r="A30" s="61">
        <v>25</v>
      </c>
      <c r="B30" s="11"/>
      <c r="C30" s="83" t="str">
        <f>IF(B30="","",(B30/B45))</f>
        <v/>
      </c>
      <c r="D30" s="84" t="e">
        <f>LOOKUP(C30,K7:K19,J7:J19)</f>
        <v>#N/A</v>
      </c>
      <c r="E30" s="29"/>
      <c r="F30" s="64"/>
      <c r="G30" s="65" t="str">
        <f>IF(F30="","",(F30/G45))</f>
        <v/>
      </c>
      <c r="H30" s="22" t="e">
        <f>LOOKUP(G30,K7:K19,J7:J19)</f>
        <v>#N/A</v>
      </c>
    </row>
    <row r="31" spans="1:13">
      <c r="A31" s="61">
        <v>26</v>
      </c>
      <c r="B31" s="11"/>
      <c r="C31" s="83" t="str">
        <f>IF(B31="","",(B31/B45))</f>
        <v/>
      </c>
      <c r="D31" s="84" t="e">
        <f>LOOKUP(C31,K7:K19,J7:J19)</f>
        <v>#N/A</v>
      </c>
      <c r="E31" s="29"/>
      <c r="F31" s="64"/>
      <c r="G31" s="65" t="str">
        <f>IF(F31="","",(F31/G45))</f>
        <v/>
      </c>
      <c r="H31" s="22" t="e">
        <f>LOOKUP(G31,K7:K19,J7:J19)</f>
        <v>#N/A</v>
      </c>
    </row>
    <row r="32" spans="1:13">
      <c r="A32" s="61">
        <v>27</v>
      </c>
      <c r="B32" s="11"/>
      <c r="C32" s="83" t="str">
        <f>IF(B32="","",(B32/B45))</f>
        <v/>
      </c>
      <c r="D32" s="84" t="e">
        <f>LOOKUP(C32,K7:K19,J7:J19)</f>
        <v>#N/A</v>
      </c>
      <c r="E32" s="29"/>
      <c r="F32" s="64"/>
      <c r="G32" s="65" t="str">
        <f>IF(F32="","",(F32/G45))</f>
        <v/>
      </c>
      <c r="H32" s="22" t="e">
        <f>LOOKUP(G32,K7:K19,J7:J19)</f>
        <v>#N/A</v>
      </c>
      <c r="I32" s="13"/>
    </row>
    <row r="33" spans="1:17">
      <c r="A33" s="61">
        <v>28</v>
      </c>
      <c r="B33" s="11"/>
      <c r="C33" s="83" t="str">
        <f>IF(B33="","",(B33/B45))</f>
        <v/>
      </c>
      <c r="D33" s="84" t="e">
        <f>LOOKUP(C33,K7:K19,J7:J19)</f>
        <v>#N/A</v>
      </c>
      <c r="E33" s="29"/>
      <c r="F33" s="64"/>
      <c r="G33" s="65" t="str">
        <f>IF(F33="","",(F33/G45))</f>
        <v/>
      </c>
      <c r="H33" s="22" t="e">
        <f>LOOKUP(G33,K7:K19,J7:J19)</f>
        <v>#N/A</v>
      </c>
      <c r="I33" s="13"/>
    </row>
    <row r="34" spans="1:17">
      <c r="A34" s="61">
        <v>29</v>
      </c>
      <c r="B34" s="11"/>
      <c r="C34" s="83" t="str">
        <f>IF(B34="","",(B34/B45))</f>
        <v/>
      </c>
      <c r="D34" s="84" t="e">
        <f>LOOKUP(C34,K7:K19,J7:J19)</f>
        <v>#N/A</v>
      </c>
      <c r="E34" s="29"/>
      <c r="F34" s="64"/>
      <c r="G34" s="65" t="str">
        <f>IF(F34="","",(F34/G45))</f>
        <v/>
      </c>
      <c r="H34" s="22" t="e">
        <f>LOOKUP(G34,K7:K19,J7:J19)</f>
        <v>#N/A</v>
      </c>
      <c r="I34" s="13"/>
    </row>
    <row r="35" spans="1:17">
      <c r="A35" s="61">
        <v>30</v>
      </c>
      <c r="B35" s="11"/>
      <c r="C35" s="83" t="str">
        <f>IF(B35="","",(B35/B45))</f>
        <v/>
      </c>
      <c r="D35" s="84" t="e">
        <f>LOOKUP(C35,K7:K19,J7:J19)</f>
        <v>#N/A</v>
      </c>
      <c r="E35" s="29"/>
      <c r="F35" s="64"/>
      <c r="G35" s="65" t="str">
        <f>IF(F35="","",(F35/G45))</f>
        <v/>
      </c>
      <c r="H35" s="22" t="e">
        <f>LOOKUP(G35,K7:K19,J7:J19)</f>
        <v>#N/A</v>
      </c>
      <c r="I35" s="13"/>
    </row>
    <row r="36" spans="1:17">
      <c r="A36" s="61">
        <v>31</v>
      </c>
      <c r="B36" s="11"/>
      <c r="C36" s="83" t="str">
        <f>IF(B36="","",(B36/B45))</f>
        <v/>
      </c>
      <c r="D36" s="84" t="e">
        <f>LOOKUP(C36,K7:K19,J7:J19)</f>
        <v>#N/A</v>
      </c>
      <c r="E36" s="29"/>
      <c r="F36" s="64"/>
      <c r="G36" s="65" t="str">
        <f>IF(F36="","",(F36/G45))</f>
        <v/>
      </c>
      <c r="H36" s="22" t="e">
        <f>LOOKUP(G36,K7:K19,J7:J19)</f>
        <v>#N/A</v>
      </c>
      <c r="I36" s="13"/>
      <c r="J36" s="15"/>
    </row>
    <row r="37" spans="1:17">
      <c r="A37" s="61">
        <v>32</v>
      </c>
      <c r="B37" s="11"/>
      <c r="C37" s="83" t="str">
        <f>IF(B37="","",(B37/B45))</f>
        <v/>
      </c>
      <c r="D37" s="84" t="e">
        <f>LOOKUP(C37,K7:K19,J7:J19)</f>
        <v>#N/A</v>
      </c>
      <c r="E37" s="29"/>
      <c r="F37" s="64"/>
      <c r="G37" s="65" t="str">
        <f>IF(F37="","",(F37/G45))</f>
        <v/>
      </c>
      <c r="H37" s="22" t="e">
        <f>LOOKUP(G37,K7:K19,J7:J19)</f>
        <v>#N/A</v>
      </c>
      <c r="I37" s="13"/>
      <c r="J37" s="13"/>
      <c r="K37" s="13"/>
      <c r="L37" s="13"/>
      <c r="M37" s="13"/>
      <c r="N37" s="13"/>
      <c r="O37" s="13"/>
      <c r="P37" s="13"/>
      <c r="Q37" s="13"/>
    </row>
    <row r="38" spans="1:17">
      <c r="A38" s="61">
        <v>33</v>
      </c>
      <c r="B38" s="11"/>
      <c r="C38" s="83" t="str">
        <f>IF(B38="","",(B38/B45))</f>
        <v/>
      </c>
      <c r="D38" s="84" t="e">
        <f>LOOKUP(C38,K7:K19,J7:J19)</f>
        <v>#N/A</v>
      </c>
      <c r="E38" s="29"/>
      <c r="F38" s="64"/>
      <c r="G38" s="65" t="str">
        <f>IF(F38="","",(F38/G45))</f>
        <v/>
      </c>
      <c r="H38" s="22" t="e">
        <f>LOOKUP(G38,K7:K19,J7:J19)</f>
        <v>#N/A</v>
      </c>
      <c r="I38" s="13"/>
      <c r="J38" s="13"/>
      <c r="K38" s="13"/>
      <c r="L38" s="13"/>
      <c r="M38" s="13"/>
      <c r="N38" s="13"/>
      <c r="O38" s="13"/>
      <c r="P38" s="13"/>
      <c r="Q38" s="13"/>
    </row>
    <row r="39" spans="1:17">
      <c r="A39" s="61">
        <v>34</v>
      </c>
      <c r="B39" s="11"/>
      <c r="C39" s="83" t="str">
        <f>IF(B39="","",(B39/B45))</f>
        <v/>
      </c>
      <c r="D39" s="84" t="e">
        <f>LOOKUP(C39,K7:K19,J7:J19)</f>
        <v>#N/A</v>
      </c>
      <c r="E39" s="29"/>
      <c r="F39" s="64"/>
      <c r="G39" s="65" t="str">
        <f>IF(F39="","",(F39/G45))</f>
        <v/>
      </c>
      <c r="H39" s="22" t="e">
        <f>LOOKUP(G39,K7:K19,J7:J19)</f>
        <v>#N/A</v>
      </c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" thickBot="1">
      <c r="A40" s="62">
        <v>35</v>
      </c>
      <c r="B40" s="12"/>
      <c r="C40" s="85" t="str">
        <f>IF(B40="","",(B40/B45))</f>
        <v/>
      </c>
      <c r="D40" s="86" t="e">
        <f>LOOKUP(C40,K7:K19,J7:J19)</f>
        <v>#N/A</v>
      </c>
      <c r="E40" s="60"/>
      <c r="F40" s="66"/>
      <c r="G40" s="67" t="str">
        <f>IF(F40="","",(F40/G45))</f>
        <v/>
      </c>
      <c r="H40" s="24" t="e">
        <f>LOOKUP(G40,K7:K19,J7:J19)</f>
        <v>#N/A</v>
      </c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" thickBot="1">
      <c r="C41"/>
      <c r="D41"/>
      <c r="E41"/>
      <c r="G41"/>
    </row>
    <row r="42" spans="1:17" ht="13.5" customHeight="1" thickBot="1">
      <c r="A42" s="126" t="s">
        <v>47</v>
      </c>
      <c r="B42" s="127"/>
      <c r="F42" s="126" t="s">
        <v>38</v>
      </c>
      <c r="G42" s="128"/>
    </row>
    <row r="43" spans="1:17" ht="12.75" customHeight="1" thickBot="1">
      <c r="A43" s="8"/>
      <c r="B43" s="21" t="s">
        <v>45</v>
      </c>
      <c r="C43" s="27" t="s">
        <v>43</v>
      </c>
      <c r="D43" s="28" t="s">
        <v>42</v>
      </c>
      <c r="E43" s="35"/>
      <c r="F43" s="36"/>
      <c r="G43" s="21" t="s">
        <v>45</v>
      </c>
      <c r="H43" s="27" t="s">
        <v>43</v>
      </c>
      <c r="I43" s="28" t="s">
        <v>42</v>
      </c>
    </row>
    <row r="44" spans="1:17" ht="29" customHeight="1" thickBot="1">
      <c r="A44" s="55" t="s">
        <v>3</v>
      </c>
      <c r="B44" s="9"/>
      <c r="C44" s="37" t="s">
        <v>44</v>
      </c>
      <c r="D44" s="38" t="s">
        <v>44</v>
      </c>
      <c r="E44" s="33"/>
      <c r="F44" s="53" t="s">
        <v>4</v>
      </c>
      <c r="G44" s="10"/>
      <c r="H44" s="52" t="s">
        <v>44</v>
      </c>
      <c r="I44" s="38" t="s">
        <v>44</v>
      </c>
      <c r="K44" s="129" t="s">
        <v>66</v>
      </c>
      <c r="L44" s="130"/>
      <c r="M44" s="130"/>
      <c r="N44" s="131"/>
    </row>
    <row r="45" spans="1:17" ht="33" customHeight="1" thickBot="1">
      <c r="A45" s="56" t="s">
        <v>37</v>
      </c>
      <c r="B45" s="16">
        <v>50</v>
      </c>
      <c r="C45" s="39">
        <f>(B45/B45)</f>
        <v>1</v>
      </c>
      <c r="D45" s="40" t="str">
        <f>LOOKUP(C45,K7:K19,J7:J19)</f>
        <v>A+</v>
      </c>
      <c r="E45" s="34"/>
      <c r="F45" s="54" t="s">
        <v>30</v>
      </c>
      <c r="G45" s="14">
        <v>20</v>
      </c>
      <c r="H45" s="50">
        <f>(G45/G45)</f>
        <v>1</v>
      </c>
      <c r="I45" s="38" t="str">
        <f>LOOKUP(H45,K7:K19,J7:J19)</f>
        <v>A+</v>
      </c>
      <c r="K45" s="119" t="s">
        <v>64</v>
      </c>
      <c r="L45" s="120"/>
      <c r="M45" s="120"/>
      <c r="N45" s="121"/>
    </row>
    <row r="46" spans="1:17" ht="27.75" customHeight="1" thickBot="1">
      <c r="A46" s="57" t="s">
        <v>46</v>
      </c>
      <c r="B46" s="43" t="e">
        <f>MEDIAN(B6:B40)</f>
        <v>#NUM!</v>
      </c>
      <c r="C46" s="41" t="e">
        <f>MEDIAN(C6:C40)</f>
        <v>#NUM!</v>
      </c>
      <c r="D46" s="38" t="e">
        <f>LOOKUP(C46,K7:K19,J7:J19)</f>
        <v>#NUM!</v>
      </c>
      <c r="E46" s="33"/>
      <c r="F46" s="57" t="s">
        <v>62</v>
      </c>
      <c r="G46" s="49" t="e">
        <f>MEDIAN(F6:F40)</f>
        <v>#NUM!</v>
      </c>
      <c r="H46" s="50" t="e">
        <f>(G46/G45)</f>
        <v>#NUM!</v>
      </c>
      <c r="I46" s="38" t="e">
        <f>LOOKUP(H46,K7:K19,J7:J19)</f>
        <v>#NUM!</v>
      </c>
      <c r="K46" s="113" t="s">
        <v>65</v>
      </c>
      <c r="L46" s="114"/>
      <c r="M46" s="114"/>
      <c r="N46" s="115"/>
    </row>
    <row r="47" spans="1:17" ht="25" thickBot="1">
      <c r="A47" s="57" t="s">
        <v>48</v>
      </c>
      <c r="B47" s="44" t="e">
        <f>AVERAGE(B6:B40)</f>
        <v>#DIV/0!</v>
      </c>
      <c r="C47" s="42" t="e">
        <f>AVERAGE(C6:C31)</f>
        <v>#DIV/0!</v>
      </c>
      <c r="D47" s="38" t="e">
        <f>LOOKUP(C47,K7:K19,J7:J19)</f>
        <v>#DIV/0!</v>
      </c>
      <c r="E47" s="33"/>
      <c r="F47" s="57" t="s">
        <v>63</v>
      </c>
      <c r="G47" s="51" t="e">
        <f>AVERAGE( F6:F40)</f>
        <v>#DIV/0!</v>
      </c>
      <c r="H47" s="50" t="e">
        <f>(G47/G45)</f>
        <v>#DIV/0!</v>
      </c>
      <c r="I47" s="38" t="e">
        <f>LOOKUP(H47,K7:K19,J7:J19)</f>
        <v>#DIV/0!</v>
      </c>
      <c r="K47" s="119" t="s">
        <v>67</v>
      </c>
      <c r="L47" s="120"/>
      <c r="M47" s="120"/>
      <c r="N47" s="121"/>
    </row>
    <row r="48" spans="1:17" s="87" customFormat="1" ht="12" customHeight="1" thickBot="1">
      <c r="A48" s="94" t="s">
        <v>32</v>
      </c>
      <c r="B48" s="95" t="e">
        <f>STDEV(B6:B40)</f>
        <v>#DIV/0!</v>
      </c>
      <c r="C48" s="96" t="s">
        <v>44</v>
      </c>
      <c r="D48" s="97" t="s">
        <v>28</v>
      </c>
      <c r="E48" s="98"/>
      <c r="F48" s="94" t="s">
        <v>32</v>
      </c>
      <c r="G48" s="99" t="e">
        <f>STDEV(F6:F40)</f>
        <v>#DIV/0!</v>
      </c>
      <c r="H48" s="100" t="s">
        <v>44</v>
      </c>
      <c r="I48" s="97" t="s">
        <v>28</v>
      </c>
      <c r="K48" s="116" t="s">
        <v>68</v>
      </c>
      <c r="L48" s="117"/>
      <c r="M48" s="117"/>
      <c r="N48" s="118"/>
    </row>
    <row r="49" spans="1:11" ht="25" thickBot="1">
      <c r="A49" s="58" t="s">
        <v>40</v>
      </c>
      <c r="B49" s="45" t="e">
        <f>QUARTILE(B6:B40,1)</f>
        <v>#NUM!</v>
      </c>
      <c r="C49" s="37" t="e">
        <f>(B49/B45)</f>
        <v>#NUM!</v>
      </c>
      <c r="D49" s="38" t="e">
        <f>LOOKUP(C49,K7:K19,J7:J19)</f>
        <v>#NUM!</v>
      </c>
      <c r="E49" s="33"/>
      <c r="F49" s="58" t="s">
        <v>40</v>
      </c>
      <c r="G49" s="49" t="e">
        <f>QUARTILE(F6:F40,1)</f>
        <v>#NUM!</v>
      </c>
      <c r="H49" s="50" t="e">
        <f>(G49/G45)</f>
        <v>#NUM!</v>
      </c>
      <c r="I49" s="38" t="e">
        <f>LOOKUP(H49,K7:K19,J7:J19)</f>
        <v>#NUM!</v>
      </c>
    </row>
    <row r="50" spans="1:11" ht="12" customHeight="1" thickBot="1">
      <c r="A50" s="57" t="s">
        <v>34</v>
      </c>
      <c r="B50" s="46" t="e">
        <f>QUARTILE(B6:B40,3)</f>
        <v>#NUM!</v>
      </c>
      <c r="C50" s="37" t="e">
        <f>(B50/B45)</f>
        <v>#NUM!</v>
      </c>
      <c r="D50" s="38" t="e">
        <f>LOOKUP(C50,K7:K19,J7:J19)</f>
        <v>#NUM!</v>
      </c>
      <c r="E50" s="33"/>
      <c r="F50" s="57" t="s">
        <v>34</v>
      </c>
      <c r="G50" s="49" t="e">
        <f>QUARTILE(F6:F40,3)</f>
        <v>#NUM!</v>
      </c>
      <c r="H50" s="50" t="e">
        <f>(G50/G45)</f>
        <v>#NUM!</v>
      </c>
      <c r="I50" s="38" t="e">
        <f>LOOKUP(H50,K7:K19,J7:J19)</f>
        <v>#NUM!</v>
      </c>
      <c r="K50" s="87"/>
    </row>
    <row r="51" spans="1:11" s="87" customFormat="1" ht="12" customHeight="1" thickBot="1">
      <c r="A51" s="101" t="s">
        <v>39</v>
      </c>
      <c r="B51" s="102" t="e">
        <f>(B53-B52)</f>
        <v>#NUM!</v>
      </c>
      <c r="C51" s="103"/>
      <c r="D51" s="97"/>
      <c r="E51" s="98"/>
      <c r="F51" s="101" t="s">
        <v>39</v>
      </c>
      <c r="G51" s="104" t="e">
        <f>(G53-G52)</f>
        <v>#NUM!</v>
      </c>
      <c r="H51" s="100"/>
      <c r="I51" s="97"/>
      <c r="K51"/>
    </row>
    <row r="52" spans="1:11" ht="12" customHeight="1" thickBot="1">
      <c r="A52" s="57" t="s">
        <v>35</v>
      </c>
      <c r="B52" s="47" t="e">
        <f>QUARTILE(B6:B40,0)</f>
        <v>#NUM!</v>
      </c>
      <c r="C52" s="42" t="e">
        <f>(B52/B45)</f>
        <v>#NUM!</v>
      </c>
      <c r="D52" s="38" t="e">
        <f>LOOKUP(C52,K7:K19,J7:J19)</f>
        <v>#NUM!</v>
      </c>
      <c r="E52" s="33"/>
      <c r="F52" s="57" t="s">
        <v>35</v>
      </c>
      <c r="G52" s="49" t="e">
        <f>QUARTILE(F6:F40,0)</f>
        <v>#NUM!</v>
      </c>
      <c r="H52" s="50" t="e">
        <f>(G52/G45)</f>
        <v>#NUM!</v>
      </c>
      <c r="I52" s="38" t="e">
        <f>LOOKUP(H52,K7:K19,J7:J19)</f>
        <v>#NUM!</v>
      </c>
    </row>
    <row r="53" spans="1:11" ht="12" customHeight="1" thickBot="1">
      <c r="A53" s="58" t="s">
        <v>36</v>
      </c>
      <c r="B53" s="48" t="e">
        <f>QUARTILE(B6:B40,4)</f>
        <v>#NUM!</v>
      </c>
      <c r="C53" s="37" t="e">
        <f>(B53/B45)</f>
        <v>#NUM!</v>
      </c>
      <c r="D53" s="38" t="e">
        <f>LOOKUP(C53,K7:K19,J7:J19)</f>
        <v>#NUM!</v>
      </c>
      <c r="E53" s="33"/>
      <c r="F53" s="58" t="s">
        <v>36</v>
      </c>
      <c r="G53" s="49" t="e">
        <f>QUARTILE(F6:F40,4)</f>
        <v>#NUM!</v>
      </c>
      <c r="H53" s="50" t="e">
        <f>(G53/G45)</f>
        <v>#NUM!</v>
      </c>
      <c r="I53" s="38" t="e">
        <f>LOOKUP(H53,K7:K19,J7:J19)</f>
        <v>#NUM!</v>
      </c>
    </row>
    <row r="54" spans="1:11" ht="13" thickBot="1">
      <c r="A54" s="4"/>
      <c r="B54" s="5"/>
      <c r="C54" s="7"/>
      <c r="F54" s="1"/>
      <c r="H54" s="1"/>
    </row>
    <row r="55" spans="1:11" ht="13" thickBot="1">
      <c r="A55" s="92" t="s">
        <v>29</v>
      </c>
      <c r="B55" s="93"/>
      <c r="C55" s="1">
        <f>COUNTIF(D6:D40,"A*")</f>
        <v>0</v>
      </c>
      <c r="D55" s="17" t="s">
        <v>51</v>
      </c>
      <c r="E55" s="17"/>
      <c r="G55" s="1">
        <f>COUNTIF(H6:H40,"A*")</f>
        <v>0</v>
      </c>
      <c r="H55" s="17" t="s">
        <v>51</v>
      </c>
    </row>
    <row r="56" spans="1:11">
      <c r="C56" s="1">
        <f>COUNTIF(D6:D40,"B*")</f>
        <v>0</v>
      </c>
      <c r="D56" s="17" t="s">
        <v>52</v>
      </c>
      <c r="E56" s="17"/>
      <c r="G56" s="1">
        <f>COUNTIF(H6:H40,"B*")</f>
        <v>0</v>
      </c>
      <c r="H56" s="17" t="s">
        <v>52</v>
      </c>
    </row>
    <row r="57" spans="1:11">
      <c r="C57" s="1">
        <f>COUNTIF(D6:D40,"C*")</f>
        <v>0</v>
      </c>
      <c r="D57" s="17" t="s">
        <v>53</v>
      </c>
      <c r="E57" s="17"/>
      <c r="G57" s="1">
        <f>COUNTIF(H6:H40,"C*")</f>
        <v>0</v>
      </c>
      <c r="H57" s="17" t="s">
        <v>53</v>
      </c>
    </row>
    <row r="58" spans="1:11">
      <c r="C58" s="1">
        <f>COUNTIF(D6:D40,"D*")</f>
        <v>0</v>
      </c>
      <c r="D58" s="17" t="s">
        <v>54</v>
      </c>
      <c r="E58" s="17"/>
      <c r="G58" s="1">
        <f>COUNTIF(H6:H40,"D*")</f>
        <v>0</v>
      </c>
      <c r="H58" s="17" t="s">
        <v>54</v>
      </c>
    </row>
    <row r="59" spans="1:11">
      <c r="C59" s="1">
        <f>COUNTIF(D6:D40,"F")</f>
        <v>0</v>
      </c>
      <c r="D59" s="17" t="s">
        <v>55</v>
      </c>
      <c r="E59" s="17"/>
      <c r="G59" s="1">
        <f>COUNTIF(H6:H40,"F")</f>
        <v>0</v>
      </c>
      <c r="H59" s="17" t="s">
        <v>55</v>
      </c>
    </row>
    <row r="60" spans="1:11">
      <c r="C60"/>
    </row>
    <row r="61" spans="1:11">
      <c r="C61"/>
    </row>
    <row r="62" spans="1:11">
      <c r="C62"/>
    </row>
    <row r="63" spans="1:11">
      <c r="C63"/>
    </row>
    <row r="64" spans="1:11">
      <c r="C64"/>
    </row>
    <row r="65" spans="1:10">
      <c r="C65"/>
    </row>
    <row r="66" spans="1:10">
      <c r="C66"/>
    </row>
    <row r="77" spans="1:10">
      <c r="A77" s="106" t="s">
        <v>60</v>
      </c>
      <c r="B77" s="106" t="s">
        <v>56</v>
      </c>
      <c r="C77" s="107" t="s">
        <v>57</v>
      </c>
      <c r="D77" s="108" t="s">
        <v>58</v>
      </c>
      <c r="E77" s="108" t="s">
        <v>59</v>
      </c>
      <c r="F77" s="106" t="s">
        <v>60</v>
      </c>
      <c r="G77" s="106" t="s">
        <v>56</v>
      </c>
      <c r="H77" s="107" t="s">
        <v>57</v>
      </c>
      <c r="I77" s="108" t="s">
        <v>58</v>
      </c>
      <c r="J77" s="108" t="s">
        <v>59</v>
      </c>
    </row>
    <row r="78" spans="1:10">
      <c r="A78" s="109">
        <v>41892</v>
      </c>
      <c r="B78" s="110" t="e">
        <f>C49</f>
        <v>#NUM!</v>
      </c>
      <c r="C78" s="110" t="e">
        <f>C53</f>
        <v>#NUM!</v>
      </c>
      <c r="D78" s="110" t="e">
        <f>C52</f>
        <v>#NUM!</v>
      </c>
      <c r="E78" s="110" t="e">
        <f>C50</f>
        <v>#NUM!</v>
      </c>
      <c r="F78" s="109">
        <v>41892</v>
      </c>
      <c r="G78" s="110" t="e">
        <f>H49</f>
        <v>#NUM!</v>
      </c>
      <c r="H78" s="110" t="e">
        <f>H53</f>
        <v>#NUM!</v>
      </c>
      <c r="I78" s="110" t="e">
        <f>H52</f>
        <v>#NUM!</v>
      </c>
      <c r="J78" s="110" t="e">
        <f>H50</f>
        <v>#NUM!</v>
      </c>
    </row>
    <row r="79" spans="1:10">
      <c r="B79" s="105"/>
    </row>
    <row r="96" spans="9:9">
      <c r="I96" s="105"/>
    </row>
  </sheetData>
  <mergeCells count="5">
    <mergeCell ref="K4:L4"/>
    <mergeCell ref="K5:L5"/>
    <mergeCell ref="A42:B42"/>
    <mergeCell ref="F42:G42"/>
    <mergeCell ref="K44:N44"/>
  </mergeCells>
  <pageMargins left="0.75" right="0.75" top="1" bottom="1" header="0.5" footer="0.5"/>
  <pageSetup scale="78" orientation="portrait" horizontalDpi="300" verticalDpi="300"/>
  <headerFooter>
    <oddFooter>&amp;RCreated by Elias Moo</oddFooter>
  </headerFooter>
  <drawing r:id="rId1"/>
  <legacy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96"/>
  <sheetViews>
    <sheetView workbookViewId="0">
      <selection activeCell="B13" sqref="B13"/>
    </sheetView>
  </sheetViews>
  <sheetFormatPr baseColWidth="10" defaultColWidth="8.83203125" defaultRowHeight="12" x14ac:dyDescent="0"/>
  <cols>
    <col min="1" max="1" width="10.83203125" customWidth="1"/>
    <col min="2" max="2" width="13.1640625" customWidth="1"/>
    <col min="3" max="3" width="13.1640625" style="6" customWidth="1"/>
    <col min="4" max="4" width="13.1640625" style="2" customWidth="1"/>
    <col min="5" max="5" width="6.1640625" style="2" customWidth="1"/>
    <col min="6" max="6" width="13.1640625" customWidth="1"/>
    <col min="7" max="7" width="13.1640625" style="3" customWidth="1"/>
    <col min="8" max="8" width="13.1640625" customWidth="1"/>
    <col min="9" max="9" width="15.1640625" customWidth="1"/>
    <col min="10" max="10" width="5.6640625" customWidth="1"/>
    <col min="11" max="11" width="14.1640625" customWidth="1"/>
    <col min="12" max="12" width="12.1640625" customWidth="1"/>
    <col min="13" max="13" width="3.33203125" customWidth="1"/>
    <col min="14" max="14" width="8.6640625" customWidth="1"/>
    <col min="15" max="15" width="12" customWidth="1"/>
  </cols>
  <sheetData>
    <row r="1" spans="1:13" ht="15">
      <c r="A1" s="111" t="s">
        <v>61</v>
      </c>
    </row>
    <row r="2" spans="1:13">
      <c r="A2" s="71" t="s">
        <v>5</v>
      </c>
      <c r="B2" s="74"/>
      <c r="C2" s="72" t="s">
        <v>6</v>
      </c>
      <c r="D2" s="75"/>
      <c r="E2" s="73"/>
      <c r="F2" s="71" t="s">
        <v>7</v>
      </c>
      <c r="G2" s="78"/>
      <c r="H2" s="71" t="s">
        <v>11</v>
      </c>
      <c r="I2" s="80"/>
    </row>
    <row r="3" spans="1:13" ht="13" thickBot="1">
      <c r="A3" s="71" t="s">
        <v>8</v>
      </c>
      <c r="B3" s="77"/>
      <c r="C3" s="72" t="s">
        <v>9</v>
      </c>
      <c r="D3" s="76"/>
      <c r="E3" s="73"/>
      <c r="F3" s="71" t="s">
        <v>10</v>
      </c>
      <c r="G3" s="79"/>
      <c r="H3" s="71"/>
    </row>
    <row r="4" spans="1:13" ht="24" customHeight="1" thickBot="1">
      <c r="K4" s="124" t="s">
        <v>27</v>
      </c>
      <c r="L4" s="125"/>
      <c r="M4" s="18"/>
    </row>
    <row r="5" spans="1:13" ht="18" customHeight="1">
      <c r="A5" s="30" t="s">
        <v>49</v>
      </c>
      <c r="B5" s="31" t="s">
        <v>1</v>
      </c>
      <c r="C5" s="32" t="s">
        <v>31</v>
      </c>
      <c r="D5" s="63" t="s">
        <v>0</v>
      </c>
      <c r="E5" s="59"/>
      <c r="F5" s="68" t="s">
        <v>2</v>
      </c>
      <c r="G5" s="69" t="s">
        <v>31</v>
      </c>
      <c r="H5" s="70" t="s">
        <v>33</v>
      </c>
      <c r="K5" s="122" t="s">
        <v>26</v>
      </c>
      <c r="L5" s="123"/>
      <c r="M5" s="18"/>
    </row>
    <row r="6" spans="1:13" ht="13" thickBot="1">
      <c r="A6" s="61">
        <v>1</v>
      </c>
      <c r="B6" s="11"/>
      <c r="C6" s="83" t="str">
        <f>IF(B6="","",(B6/B45))</f>
        <v/>
      </c>
      <c r="D6" s="84" t="e">
        <f>LOOKUP(C6,K7:K19,J7:J19)</f>
        <v>#N/A</v>
      </c>
      <c r="E6" s="29"/>
      <c r="F6" s="64"/>
      <c r="G6" s="112" t="str">
        <f>IF(F6="","",(F6/G45))</f>
        <v/>
      </c>
      <c r="H6" s="23" t="e">
        <f>LOOKUP(G6,K7:K19,J7:J19)</f>
        <v>#N/A</v>
      </c>
      <c r="K6" s="25" t="s">
        <v>50</v>
      </c>
      <c r="L6" s="26" t="s">
        <v>19</v>
      </c>
    </row>
    <row r="7" spans="1:13" ht="13" thickBot="1">
      <c r="A7" s="61">
        <v>2</v>
      </c>
      <c r="B7" s="11"/>
      <c r="C7" s="83" t="str">
        <f>IF(B7="","",(B7/B45))</f>
        <v/>
      </c>
      <c r="D7" s="84" t="e">
        <f>LOOKUP(C7,K7:K19,J7:J19)</f>
        <v>#N/A</v>
      </c>
      <c r="E7" s="29"/>
      <c r="F7" s="64"/>
      <c r="G7" s="112" t="str">
        <f>IF(F7="","",(F7/G45))</f>
        <v/>
      </c>
      <c r="H7" s="22" t="e">
        <f>LOOKUP(G7,K7:K19,J7:J19)</f>
        <v>#N/A</v>
      </c>
      <c r="J7" s="81" t="s">
        <v>18</v>
      </c>
      <c r="K7" s="88">
        <v>0</v>
      </c>
      <c r="L7" s="89">
        <v>0.59489999999999998</v>
      </c>
      <c r="M7" s="19"/>
    </row>
    <row r="8" spans="1:13" ht="13" thickBot="1">
      <c r="A8" s="61">
        <v>3</v>
      </c>
      <c r="B8" s="11"/>
      <c r="C8" s="83" t="str">
        <f>IF(B8="","",(B8/B45))</f>
        <v/>
      </c>
      <c r="D8" s="84" t="e">
        <f>LOOKUP(C8,K7:K19,J7:J19)</f>
        <v>#N/A</v>
      </c>
      <c r="E8" s="29"/>
      <c r="F8" s="64"/>
      <c r="G8" s="112" t="str">
        <f>IF(F8="","",(F8/G45))</f>
        <v/>
      </c>
      <c r="H8" s="22" t="e">
        <f>LOOKUP(G8,K7:K19,J7:J19)</f>
        <v>#N/A</v>
      </c>
      <c r="J8" s="82" t="s">
        <v>17</v>
      </c>
      <c r="K8" s="90">
        <v>0.59499999999999997</v>
      </c>
      <c r="L8" s="91">
        <v>0.6149</v>
      </c>
      <c r="M8" s="20"/>
    </row>
    <row r="9" spans="1:13" ht="13" thickBot="1">
      <c r="A9" s="61">
        <v>4</v>
      </c>
      <c r="B9" s="11"/>
      <c r="C9" s="83" t="str">
        <f>IF(B9="","",(B9/B45))</f>
        <v/>
      </c>
      <c r="D9" s="84" t="e">
        <f>LOOKUP(C9,K7:K19,J7:J19)</f>
        <v>#N/A</v>
      </c>
      <c r="E9" s="29"/>
      <c r="F9" s="64"/>
      <c r="G9" s="112" t="str">
        <f>IF(F9="","",(F9/G45))</f>
        <v/>
      </c>
      <c r="H9" s="22" t="e">
        <f>LOOKUP(G9,K7:K19,J7:J19)</f>
        <v>#N/A</v>
      </c>
      <c r="J9" s="81" t="s">
        <v>16</v>
      </c>
      <c r="K9" s="88">
        <v>0.61499999999999999</v>
      </c>
      <c r="L9" s="89">
        <v>0.67490000000000006</v>
      </c>
      <c r="M9" s="19"/>
    </row>
    <row r="10" spans="1:13" ht="13" thickBot="1">
      <c r="A10" s="61">
        <v>5</v>
      </c>
      <c r="B10" s="11"/>
      <c r="C10" s="83" t="str">
        <f>IF(B10="","",(B10/B45))</f>
        <v/>
      </c>
      <c r="D10" s="84" t="e">
        <f>LOOKUP(C10,K7:K19,J7:J19)</f>
        <v>#N/A</v>
      </c>
      <c r="E10" s="29"/>
      <c r="F10" s="64"/>
      <c r="G10" s="112" t="str">
        <f>IF(F10="","",(F10/G45))</f>
        <v/>
      </c>
      <c r="H10" s="22" t="e">
        <f>LOOKUP(G10,K7:K19,J7:J19)</f>
        <v>#N/A</v>
      </c>
      <c r="J10" s="82" t="s">
        <v>20</v>
      </c>
      <c r="K10" s="90">
        <v>0.67500000000000004</v>
      </c>
      <c r="L10" s="91">
        <v>0.69489999999999996</v>
      </c>
      <c r="M10" s="20"/>
    </row>
    <row r="11" spans="1:13" ht="13" thickBot="1">
      <c r="A11" s="61">
        <v>6</v>
      </c>
      <c r="B11" s="11"/>
      <c r="C11" s="83" t="str">
        <f>IF(B11="","",(B11/B45))</f>
        <v/>
      </c>
      <c r="D11" s="84" t="e">
        <f>LOOKUP(C11,K7:K19,J7:J19)</f>
        <v>#N/A</v>
      </c>
      <c r="E11" s="29"/>
      <c r="F11" s="64"/>
      <c r="G11" s="112" t="str">
        <f>IF(F11="","",(F11/G45))</f>
        <v/>
      </c>
      <c r="H11" s="22" t="e">
        <f>LOOKUP(G11,K7:K19,J7:J19)</f>
        <v>#N/A</v>
      </c>
      <c r="J11" s="81" t="s">
        <v>21</v>
      </c>
      <c r="K11" s="88">
        <v>0.69499999999999995</v>
      </c>
      <c r="L11" s="89">
        <v>0.71489999999999998</v>
      </c>
      <c r="M11" s="19"/>
    </row>
    <row r="12" spans="1:13" ht="13" thickBot="1">
      <c r="A12" s="61">
        <v>7</v>
      </c>
      <c r="B12" s="11"/>
      <c r="C12" s="83" t="str">
        <f>IF(B12="","",(B12/B45))</f>
        <v/>
      </c>
      <c r="D12" s="84" t="e">
        <f>LOOKUP(C12,K7:K19,J7:J19)</f>
        <v>#N/A</v>
      </c>
      <c r="E12" s="29"/>
      <c r="F12" s="64"/>
      <c r="G12" s="112" t="str">
        <f>IF(F12="","",(F12/G45))</f>
        <v/>
      </c>
      <c r="H12" s="22" t="e">
        <f>LOOKUP(G12,K7:K19,J7:J19)</f>
        <v>#N/A</v>
      </c>
      <c r="J12" s="81" t="s">
        <v>15</v>
      </c>
      <c r="K12" s="88">
        <v>0.71499999999999997</v>
      </c>
      <c r="L12" s="89">
        <v>0.77490000000000003</v>
      </c>
      <c r="M12" s="19"/>
    </row>
    <row r="13" spans="1:13" ht="13" thickBot="1">
      <c r="A13" s="61">
        <v>8</v>
      </c>
      <c r="B13" s="11"/>
      <c r="C13" s="83" t="str">
        <f>IF(B13="","",(B13/B45))</f>
        <v/>
      </c>
      <c r="D13" s="84" t="e">
        <f>LOOKUP(C13,K7:K19,J7:J19)</f>
        <v>#N/A</v>
      </c>
      <c r="E13" s="29"/>
      <c r="F13" s="64"/>
      <c r="G13" s="112" t="str">
        <f>IF(F13="","",(F13/G45))</f>
        <v/>
      </c>
      <c r="H13" s="22" t="e">
        <f>LOOKUP(G13,K7:K19,J7:J19)</f>
        <v>#N/A</v>
      </c>
      <c r="J13" s="81" t="s">
        <v>41</v>
      </c>
      <c r="K13" s="88">
        <v>0.77500000000000002</v>
      </c>
      <c r="L13" s="89">
        <v>0.79490000000000005</v>
      </c>
      <c r="M13" s="19"/>
    </row>
    <row r="14" spans="1:13" ht="13" thickBot="1">
      <c r="A14" s="61">
        <v>9</v>
      </c>
      <c r="B14" s="11"/>
      <c r="C14" s="83" t="str">
        <f>IF(B14="","",(B14/B45))</f>
        <v/>
      </c>
      <c r="D14" s="84" t="e">
        <f>LOOKUP(C14,K7:K19,J7:J19)</f>
        <v>#N/A</v>
      </c>
      <c r="E14" s="29"/>
      <c r="F14" s="64"/>
      <c r="G14" s="112" t="str">
        <f>IF(F14="","",(F14/G45))</f>
        <v/>
      </c>
      <c r="H14" s="22" t="e">
        <f>LOOKUP(G14,K7:K19,J7:J19)</f>
        <v>#N/A</v>
      </c>
      <c r="J14" s="81" t="s">
        <v>14</v>
      </c>
      <c r="K14" s="88">
        <v>0.79500000000000004</v>
      </c>
      <c r="L14" s="89">
        <v>0.81489999999999996</v>
      </c>
      <c r="M14" s="19"/>
    </row>
    <row r="15" spans="1:13" ht="13" thickBot="1">
      <c r="A15" s="61">
        <v>10</v>
      </c>
      <c r="B15" s="11"/>
      <c r="C15" s="83" t="str">
        <f>IF(B15="","",(B15/B45))</f>
        <v/>
      </c>
      <c r="D15" s="84" t="e">
        <f>LOOKUP(C15,K7:K19,J7:J19)</f>
        <v>#N/A</v>
      </c>
      <c r="E15" s="29"/>
      <c r="F15" s="64"/>
      <c r="G15" s="112" t="str">
        <f>IF(F15="","",(F15/G45))</f>
        <v/>
      </c>
      <c r="H15" s="22" t="e">
        <f>LOOKUP(G15,K7:K19,J7:J19)</f>
        <v>#N/A</v>
      </c>
      <c r="J15" s="81" t="s">
        <v>13</v>
      </c>
      <c r="K15" s="88">
        <v>0.81499999999999995</v>
      </c>
      <c r="L15" s="89">
        <v>0.87490000000000001</v>
      </c>
      <c r="M15" s="19"/>
    </row>
    <row r="16" spans="1:13" ht="13" thickBot="1">
      <c r="A16" s="61">
        <v>11</v>
      </c>
      <c r="B16" s="11"/>
      <c r="C16" s="83" t="str">
        <f>IF(B16="","",(B16/B45))</f>
        <v/>
      </c>
      <c r="D16" s="84" t="e">
        <f>LOOKUP(C16,K7:K19,J7:J19)</f>
        <v>#N/A</v>
      </c>
      <c r="E16" s="29"/>
      <c r="F16" s="64"/>
      <c r="G16" s="112" t="str">
        <f>IF(F16="","",(F16/G45))</f>
        <v/>
      </c>
      <c r="H16" s="22" t="e">
        <f>LOOKUP(G16,K7:K19,J7:J19)</f>
        <v>#N/A</v>
      </c>
      <c r="J16" s="81" t="s">
        <v>22</v>
      </c>
      <c r="K16" s="88">
        <v>0.875</v>
      </c>
      <c r="L16" s="89">
        <v>0.89490000000000003</v>
      </c>
      <c r="M16" s="19"/>
    </row>
    <row r="17" spans="1:13" ht="13" thickBot="1">
      <c r="A17" s="61">
        <v>12</v>
      </c>
      <c r="B17" s="11"/>
      <c r="C17" s="83" t="str">
        <f>IF(B17="","",(B17/B45))</f>
        <v/>
      </c>
      <c r="D17" s="84" t="e">
        <f>LOOKUP(C17,K7:K19,J7:J19)</f>
        <v>#N/A</v>
      </c>
      <c r="E17" s="29"/>
      <c r="F17" s="64"/>
      <c r="G17" s="112" t="str">
        <f>IF(F17="","",(F17/G45))</f>
        <v/>
      </c>
      <c r="H17" s="22" t="e">
        <f>LOOKUP(G17,K7:K19,J7:J19)</f>
        <v>#N/A</v>
      </c>
      <c r="J17" s="81" t="s">
        <v>23</v>
      </c>
      <c r="K17" s="88">
        <v>0.89500000000000002</v>
      </c>
      <c r="L17" s="89">
        <v>0.91490000000000005</v>
      </c>
      <c r="M17" s="19"/>
    </row>
    <row r="18" spans="1:13" ht="13" thickBot="1">
      <c r="A18" s="61">
        <v>13</v>
      </c>
      <c r="B18" s="11"/>
      <c r="C18" s="83" t="str">
        <f>IF(B18="","",(B18/B45))</f>
        <v/>
      </c>
      <c r="D18" s="84" t="e">
        <f>LOOKUP(C18,K7:K19,J7:J19)</f>
        <v>#N/A</v>
      </c>
      <c r="E18" s="29"/>
      <c r="F18" s="64"/>
      <c r="G18" s="112" t="str">
        <f>IF(F18="","",(F18/G45))</f>
        <v/>
      </c>
      <c r="H18" s="22" t="e">
        <f>LOOKUP(G18,K7:K19,J7:J19)</f>
        <v>#N/A</v>
      </c>
      <c r="J18" s="81" t="s">
        <v>12</v>
      </c>
      <c r="K18" s="88">
        <v>0.91500000000000004</v>
      </c>
      <c r="L18" s="89">
        <v>0.9849</v>
      </c>
      <c r="M18" s="19"/>
    </row>
    <row r="19" spans="1:13" ht="13" thickBot="1">
      <c r="A19" s="61">
        <v>14</v>
      </c>
      <c r="B19" s="11"/>
      <c r="C19" s="83" t="str">
        <f>IF(B19="","",(B19/B45))</f>
        <v/>
      </c>
      <c r="D19" s="84" t="e">
        <f>LOOKUP(C19,K7:K19,J7:J19)</f>
        <v>#N/A</v>
      </c>
      <c r="E19" s="29"/>
      <c r="F19" s="64"/>
      <c r="G19" s="112" t="str">
        <f>IF(F19="","",(F19/G45))</f>
        <v/>
      </c>
      <c r="H19" s="22" t="e">
        <f>LOOKUP(G19,K7:K19,J7:J19)</f>
        <v>#N/A</v>
      </c>
      <c r="J19" s="81" t="s">
        <v>24</v>
      </c>
      <c r="K19" s="88">
        <v>0.98499999999999999</v>
      </c>
      <c r="L19" s="89">
        <v>1</v>
      </c>
      <c r="M19" s="19"/>
    </row>
    <row r="20" spans="1:13">
      <c r="A20" s="61">
        <v>15</v>
      </c>
      <c r="B20" s="11"/>
      <c r="C20" s="83" t="str">
        <f>IF(B20="","",(B20/B45))</f>
        <v/>
      </c>
      <c r="D20" s="84" t="e">
        <f>LOOKUP(C20,K7:K19,J7:J19)</f>
        <v>#N/A</v>
      </c>
      <c r="E20" s="29"/>
      <c r="F20" s="64"/>
      <c r="G20" s="112" t="str">
        <f>IF(F20="","",(F20/G45))</f>
        <v/>
      </c>
      <c r="H20" s="22" t="e">
        <f>LOOKUP(G20,K7:K19,J7:J19)</f>
        <v>#N/A</v>
      </c>
      <c r="J20" s="87" t="s">
        <v>25</v>
      </c>
    </row>
    <row r="21" spans="1:13">
      <c r="A21" s="61">
        <v>16</v>
      </c>
      <c r="B21" s="11"/>
      <c r="C21" s="83" t="str">
        <f>IF(B21="","",(B21/B45))</f>
        <v/>
      </c>
      <c r="D21" s="84" t="e">
        <f>LOOKUP(C21,K7:K19,J7:J19)</f>
        <v>#N/A</v>
      </c>
      <c r="E21" s="29"/>
      <c r="F21" s="64"/>
      <c r="G21" s="65" t="str">
        <f>IF(F21="","",(F21/G45))</f>
        <v/>
      </c>
      <c r="H21" s="22" t="e">
        <f>LOOKUP(G21,K7:K19,J7:J19)</f>
        <v>#N/A</v>
      </c>
    </row>
    <row r="22" spans="1:13" ht="12" customHeight="1">
      <c r="A22" s="61">
        <v>17</v>
      </c>
      <c r="B22" s="11"/>
      <c r="C22" s="83" t="str">
        <f>IF(B22="","",(B22/B45))</f>
        <v/>
      </c>
      <c r="D22" s="84" t="e">
        <f>LOOKUP(C22,K7:K19,J7:J19)</f>
        <v>#N/A</v>
      </c>
      <c r="E22" s="29"/>
      <c r="F22" s="64"/>
      <c r="G22" s="65" t="str">
        <f>IF(F22="","",(F22/G45))</f>
        <v/>
      </c>
      <c r="H22" s="22" t="e">
        <f>LOOKUP(G22,K7:K19,J7:J19)</f>
        <v>#N/A</v>
      </c>
    </row>
    <row r="23" spans="1:13">
      <c r="A23" s="61">
        <v>18</v>
      </c>
      <c r="B23" s="11"/>
      <c r="C23" s="83" t="str">
        <f>IF(B23="","",(B23/B45))</f>
        <v/>
      </c>
      <c r="D23" s="84" t="e">
        <f>LOOKUP(C23,K7:K19,J7:J19)</f>
        <v>#N/A</v>
      </c>
      <c r="E23" s="29"/>
      <c r="F23" s="64"/>
      <c r="G23" s="65" t="str">
        <f>IF(F23="","",(F23/G45))</f>
        <v/>
      </c>
      <c r="H23" s="22" t="e">
        <f>LOOKUP(G23,K7:K19,J7:J19)</f>
        <v>#N/A</v>
      </c>
    </row>
    <row r="24" spans="1:13">
      <c r="A24" s="61">
        <v>19</v>
      </c>
      <c r="B24" s="11"/>
      <c r="C24" s="83" t="str">
        <f>IF(B24="","",(B24/B45))</f>
        <v/>
      </c>
      <c r="D24" s="84" t="e">
        <f>LOOKUP(C24,K7:K19,J7:J19)</f>
        <v>#N/A</v>
      </c>
      <c r="E24" s="29"/>
      <c r="F24" s="64"/>
      <c r="G24" s="65" t="str">
        <f>IF(F24="","",(F24/G45))</f>
        <v/>
      </c>
      <c r="H24" s="22" t="e">
        <f>LOOKUP(G24,K7:K19,J7:J19)</f>
        <v>#N/A</v>
      </c>
    </row>
    <row r="25" spans="1:13">
      <c r="A25" s="61">
        <v>20</v>
      </c>
      <c r="B25" s="11"/>
      <c r="C25" s="83" t="str">
        <f>IF(B25="","",(B25/B45))</f>
        <v/>
      </c>
      <c r="D25" s="84" t="e">
        <f>LOOKUP(C25,K7:K19,J7:J19)</f>
        <v>#N/A</v>
      </c>
      <c r="E25" s="29"/>
      <c r="F25" s="64"/>
      <c r="G25" s="65" t="str">
        <f>IF(F25="","",(F25/G45))</f>
        <v/>
      </c>
      <c r="H25" s="22" t="e">
        <f>LOOKUP(G25,K7:K19,J7:J19)</f>
        <v>#N/A</v>
      </c>
    </row>
    <row r="26" spans="1:13">
      <c r="A26" s="61">
        <v>21</v>
      </c>
      <c r="B26" s="11"/>
      <c r="C26" s="83" t="str">
        <f>IF(B26="","",(B26/B45))</f>
        <v/>
      </c>
      <c r="D26" s="84" t="e">
        <f>LOOKUP(C26,K7:K19,J7:J19)</f>
        <v>#N/A</v>
      </c>
      <c r="E26" s="29"/>
      <c r="F26" s="64"/>
      <c r="G26" s="65" t="str">
        <f>IF(F26="","",(F26/G45))</f>
        <v/>
      </c>
      <c r="H26" s="22" t="e">
        <f>LOOKUP(G26,K7:K19,J7:J19)</f>
        <v>#N/A</v>
      </c>
    </row>
    <row r="27" spans="1:13">
      <c r="A27" s="61">
        <v>22</v>
      </c>
      <c r="B27" s="11"/>
      <c r="C27" s="83" t="str">
        <f>IF(B27="","",(B27/B45))</f>
        <v/>
      </c>
      <c r="D27" s="84" t="e">
        <f>LOOKUP(C27,K7:K19,J7:J19)</f>
        <v>#N/A</v>
      </c>
      <c r="E27" s="29"/>
      <c r="F27" s="64"/>
      <c r="G27" s="65" t="str">
        <f>IF(F27="","",(F27/G45))</f>
        <v/>
      </c>
      <c r="H27" s="22" t="e">
        <f>LOOKUP(G27,K7:K19,J7:J19)</f>
        <v>#N/A</v>
      </c>
    </row>
    <row r="28" spans="1:13">
      <c r="A28" s="61">
        <v>23</v>
      </c>
      <c r="B28" s="11"/>
      <c r="C28" s="83" t="str">
        <f>IF(B28="","",(B28/B45))</f>
        <v/>
      </c>
      <c r="D28" s="84" t="e">
        <f>LOOKUP(C28,K7:K19,J7:J19)</f>
        <v>#N/A</v>
      </c>
      <c r="E28" s="29"/>
      <c r="F28" s="64"/>
      <c r="G28" s="65" t="str">
        <f>IF(F28="","",(F28/G45))</f>
        <v/>
      </c>
      <c r="H28" s="22" t="e">
        <f>LOOKUP(G28,K7:K19,J7:J19)</f>
        <v>#N/A</v>
      </c>
    </row>
    <row r="29" spans="1:13">
      <c r="A29" s="61">
        <v>24</v>
      </c>
      <c r="B29" s="11"/>
      <c r="C29" s="83" t="str">
        <f>IF(B29="","",(B29/B45))</f>
        <v/>
      </c>
      <c r="D29" s="84" t="e">
        <f>LOOKUP(C29,K7:K19,J7:J19)</f>
        <v>#N/A</v>
      </c>
      <c r="E29" s="29"/>
      <c r="F29" s="64"/>
      <c r="G29" s="65" t="str">
        <f>IF(F29="","",(F29/G45))</f>
        <v/>
      </c>
      <c r="H29" s="22" t="e">
        <f>LOOKUP(G29,K7:K19,J7:J19)</f>
        <v>#N/A</v>
      </c>
    </row>
    <row r="30" spans="1:13">
      <c r="A30" s="61">
        <v>25</v>
      </c>
      <c r="B30" s="11"/>
      <c r="C30" s="83" t="str">
        <f>IF(B30="","",(B30/B45))</f>
        <v/>
      </c>
      <c r="D30" s="84" t="e">
        <f>LOOKUP(C30,K7:K19,J7:J19)</f>
        <v>#N/A</v>
      </c>
      <c r="E30" s="29"/>
      <c r="F30" s="64"/>
      <c r="G30" s="65" t="str">
        <f>IF(F30="","",(F30/G45))</f>
        <v/>
      </c>
      <c r="H30" s="22" t="e">
        <f>LOOKUP(G30,K7:K19,J7:J19)</f>
        <v>#N/A</v>
      </c>
    </row>
    <row r="31" spans="1:13">
      <c r="A31" s="61">
        <v>26</v>
      </c>
      <c r="B31" s="11"/>
      <c r="C31" s="83" t="str">
        <f>IF(B31="","",(B31/B45))</f>
        <v/>
      </c>
      <c r="D31" s="84" t="e">
        <f>LOOKUP(C31,K7:K19,J7:J19)</f>
        <v>#N/A</v>
      </c>
      <c r="E31" s="29"/>
      <c r="F31" s="64"/>
      <c r="G31" s="65" t="str">
        <f>IF(F31="","",(F31/G45))</f>
        <v/>
      </c>
      <c r="H31" s="22" t="e">
        <f>LOOKUP(G31,K7:K19,J7:J19)</f>
        <v>#N/A</v>
      </c>
    </row>
    <row r="32" spans="1:13">
      <c r="A32" s="61">
        <v>27</v>
      </c>
      <c r="B32" s="11"/>
      <c r="C32" s="83" t="str">
        <f>IF(B32="","",(B32/B45))</f>
        <v/>
      </c>
      <c r="D32" s="84" t="e">
        <f>LOOKUP(C32,K7:K19,J7:J19)</f>
        <v>#N/A</v>
      </c>
      <c r="E32" s="29"/>
      <c r="F32" s="64"/>
      <c r="G32" s="65" t="str">
        <f>IF(F32="","",(F32/G45))</f>
        <v/>
      </c>
      <c r="H32" s="22" t="e">
        <f>LOOKUP(G32,K7:K19,J7:J19)</f>
        <v>#N/A</v>
      </c>
      <c r="I32" s="13"/>
    </row>
    <row r="33" spans="1:17">
      <c r="A33" s="61">
        <v>28</v>
      </c>
      <c r="B33" s="11"/>
      <c r="C33" s="83" t="str">
        <f>IF(B33="","",(B33/B45))</f>
        <v/>
      </c>
      <c r="D33" s="84" t="e">
        <f>LOOKUP(C33,K7:K19,J7:J19)</f>
        <v>#N/A</v>
      </c>
      <c r="E33" s="29"/>
      <c r="F33" s="64"/>
      <c r="G33" s="65" t="str">
        <f>IF(F33="","",(F33/G45))</f>
        <v/>
      </c>
      <c r="H33" s="22" t="e">
        <f>LOOKUP(G33,K7:K19,J7:J19)</f>
        <v>#N/A</v>
      </c>
      <c r="I33" s="13"/>
    </row>
    <row r="34" spans="1:17">
      <c r="A34" s="61">
        <v>29</v>
      </c>
      <c r="B34" s="11"/>
      <c r="C34" s="83" t="str">
        <f>IF(B34="","",(B34/B45))</f>
        <v/>
      </c>
      <c r="D34" s="84" t="e">
        <f>LOOKUP(C34,K7:K19,J7:J19)</f>
        <v>#N/A</v>
      </c>
      <c r="E34" s="29"/>
      <c r="F34" s="64"/>
      <c r="G34" s="65" t="str">
        <f>IF(F34="","",(F34/G45))</f>
        <v/>
      </c>
      <c r="H34" s="22" t="e">
        <f>LOOKUP(G34,K7:K19,J7:J19)</f>
        <v>#N/A</v>
      </c>
      <c r="I34" s="13"/>
    </row>
    <row r="35" spans="1:17">
      <c r="A35" s="61">
        <v>30</v>
      </c>
      <c r="B35" s="11"/>
      <c r="C35" s="83" t="str">
        <f>IF(B35="","",(B35/B45))</f>
        <v/>
      </c>
      <c r="D35" s="84" t="e">
        <f>LOOKUP(C35,K7:K19,J7:J19)</f>
        <v>#N/A</v>
      </c>
      <c r="E35" s="29"/>
      <c r="F35" s="64"/>
      <c r="G35" s="65" t="str">
        <f>IF(F35="","",(F35/G45))</f>
        <v/>
      </c>
      <c r="H35" s="22" t="e">
        <f>LOOKUP(G35,K7:K19,J7:J19)</f>
        <v>#N/A</v>
      </c>
      <c r="I35" s="13"/>
    </row>
    <row r="36" spans="1:17">
      <c r="A36" s="61">
        <v>31</v>
      </c>
      <c r="B36" s="11"/>
      <c r="C36" s="83" t="str">
        <f>IF(B36="","",(B36/B45))</f>
        <v/>
      </c>
      <c r="D36" s="84" t="e">
        <f>LOOKUP(C36,K7:K19,J7:J19)</f>
        <v>#N/A</v>
      </c>
      <c r="E36" s="29"/>
      <c r="F36" s="64"/>
      <c r="G36" s="65" t="str">
        <f>IF(F36="","",(F36/G45))</f>
        <v/>
      </c>
      <c r="H36" s="22" t="e">
        <f>LOOKUP(G36,K7:K19,J7:J19)</f>
        <v>#N/A</v>
      </c>
      <c r="I36" s="13"/>
      <c r="J36" s="15"/>
    </row>
    <row r="37" spans="1:17">
      <c r="A37" s="61">
        <v>32</v>
      </c>
      <c r="B37" s="11"/>
      <c r="C37" s="83" t="str">
        <f>IF(B37="","",(B37/B45))</f>
        <v/>
      </c>
      <c r="D37" s="84" t="e">
        <f>LOOKUP(C37,K7:K19,J7:J19)</f>
        <v>#N/A</v>
      </c>
      <c r="E37" s="29"/>
      <c r="F37" s="64"/>
      <c r="G37" s="65" t="str">
        <f>IF(F37="","",(F37/G45))</f>
        <v/>
      </c>
      <c r="H37" s="22" t="e">
        <f>LOOKUP(G37,K7:K19,J7:J19)</f>
        <v>#N/A</v>
      </c>
      <c r="I37" s="13"/>
      <c r="J37" s="13"/>
      <c r="K37" s="13"/>
      <c r="L37" s="13"/>
      <c r="M37" s="13"/>
      <c r="N37" s="13"/>
      <c r="O37" s="13"/>
      <c r="P37" s="13"/>
      <c r="Q37" s="13"/>
    </row>
    <row r="38" spans="1:17">
      <c r="A38" s="61">
        <v>33</v>
      </c>
      <c r="B38" s="11"/>
      <c r="C38" s="83" t="str">
        <f>IF(B38="","",(B38/B45))</f>
        <v/>
      </c>
      <c r="D38" s="84" t="e">
        <f>LOOKUP(C38,K7:K19,J7:J19)</f>
        <v>#N/A</v>
      </c>
      <c r="E38" s="29"/>
      <c r="F38" s="64"/>
      <c r="G38" s="65" t="str">
        <f>IF(F38="","",(F38/G45))</f>
        <v/>
      </c>
      <c r="H38" s="22" t="e">
        <f>LOOKUP(G38,K7:K19,J7:J19)</f>
        <v>#N/A</v>
      </c>
      <c r="I38" s="13"/>
      <c r="J38" s="13"/>
      <c r="K38" s="13"/>
      <c r="L38" s="13"/>
      <c r="M38" s="13"/>
      <c r="N38" s="13"/>
      <c r="O38" s="13"/>
      <c r="P38" s="13"/>
      <c r="Q38" s="13"/>
    </row>
    <row r="39" spans="1:17">
      <c r="A39" s="61">
        <v>34</v>
      </c>
      <c r="B39" s="11"/>
      <c r="C39" s="83" t="str">
        <f>IF(B39="","",(B39/B45))</f>
        <v/>
      </c>
      <c r="D39" s="84" t="e">
        <f>LOOKUP(C39,K7:K19,J7:J19)</f>
        <v>#N/A</v>
      </c>
      <c r="E39" s="29"/>
      <c r="F39" s="64"/>
      <c r="G39" s="65" t="str">
        <f>IF(F39="","",(F39/G45))</f>
        <v/>
      </c>
      <c r="H39" s="22" t="e">
        <f>LOOKUP(G39,K7:K19,J7:J19)</f>
        <v>#N/A</v>
      </c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" thickBot="1">
      <c r="A40" s="62">
        <v>35</v>
      </c>
      <c r="B40" s="12"/>
      <c r="C40" s="85" t="str">
        <f>IF(B40="","",(B40/B45))</f>
        <v/>
      </c>
      <c r="D40" s="86" t="e">
        <f>LOOKUP(C40,K7:K19,J7:J19)</f>
        <v>#N/A</v>
      </c>
      <c r="E40" s="60"/>
      <c r="F40" s="66"/>
      <c r="G40" s="67" t="str">
        <f>IF(F40="","",(F40/G45))</f>
        <v/>
      </c>
      <c r="H40" s="24" t="e">
        <f>LOOKUP(G40,K7:K19,J7:J19)</f>
        <v>#N/A</v>
      </c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" thickBot="1">
      <c r="C41"/>
      <c r="D41"/>
      <c r="E41"/>
      <c r="G41"/>
    </row>
    <row r="42" spans="1:17" ht="13.5" customHeight="1" thickBot="1">
      <c r="A42" s="126" t="s">
        <v>47</v>
      </c>
      <c r="B42" s="127"/>
      <c r="F42" s="126" t="s">
        <v>38</v>
      </c>
      <c r="G42" s="128"/>
    </row>
    <row r="43" spans="1:17" ht="12.75" customHeight="1" thickBot="1">
      <c r="A43" s="8"/>
      <c r="B43" s="21" t="s">
        <v>45</v>
      </c>
      <c r="C43" s="27" t="s">
        <v>43</v>
      </c>
      <c r="D43" s="28" t="s">
        <v>42</v>
      </c>
      <c r="E43" s="35"/>
      <c r="F43" s="36"/>
      <c r="G43" s="21" t="s">
        <v>45</v>
      </c>
      <c r="H43" s="27" t="s">
        <v>43</v>
      </c>
      <c r="I43" s="28" t="s">
        <v>42</v>
      </c>
    </row>
    <row r="44" spans="1:17" ht="29" customHeight="1" thickBot="1">
      <c r="A44" s="55" t="s">
        <v>3</v>
      </c>
      <c r="B44" s="9"/>
      <c r="C44" s="37" t="s">
        <v>44</v>
      </c>
      <c r="D44" s="38" t="s">
        <v>44</v>
      </c>
      <c r="E44" s="33"/>
      <c r="F44" s="53" t="s">
        <v>4</v>
      </c>
      <c r="G44" s="10"/>
      <c r="H44" s="52" t="s">
        <v>44</v>
      </c>
      <c r="I44" s="38" t="s">
        <v>44</v>
      </c>
      <c r="K44" s="129" t="s">
        <v>66</v>
      </c>
      <c r="L44" s="130"/>
      <c r="M44" s="130"/>
      <c r="N44" s="131"/>
    </row>
    <row r="45" spans="1:17" ht="33" customHeight="1" thickBot="1">
      <c r="A45" s="56" t="s">
        <v>37</v>
      </c>
      <c r="B45" s="16">
        <v>50</v>
      </c>
      <c r="C45" s="39">
        <f>(B45/B45)</f>
        <v>1</v>
      </c>
      <c r="D45" s="40" t="str">
        <f>LOOKUP(C45,K7:K19,J7:J19)</f>
        <v>A+</v>
      </c>
      <c r="E45" s="34"/>
      <c r="F45" s="54" t="s">
        <v>30</v>
      </c>
      <c r="G45" s="14">
        <v>20</v>
      </c>
      <c r="H45" s="50">
        <f>(G45/G45)</f>
        <v>1</v>
      </c>
      <c r="I45" s="38" t="str">
        <f>LOOKUP(H45,K7:K19,J7:J19)</f>
        <v>A+</v>
      </c>
      <c r="K45" s="119" t="s">
        <v>64</v>
      </c>
      <c r="L45" s="120"/>
      <c r="M45" s="120"/>
      <c r="N45" s="121"/>
    </row>
    <row r="46" spans="1:17" ht="27.75" customHeight="1" thickBot="1">
      <c r="A46" s="57" t="s">
        <v>46</v>
      </c>
      <c r="B46" s="43" t="e">
        <f>MEDIAN(B6:B40)</f>
        <v>#NUM!</v>
      </c>
      <c r="C46" s="41" t="e">
        <f>MEDIAN(C6:C40)</f>
        <v>#NUM!</v>
      </c>
      <c r="D46" s="38" t="e">
        <f>LOOKUP(C46,K7:K19,J7:J19)</f>
        <v>#NUM!</v>
      </c>
      <c r="E46" s="33"/>
      <c r="F46" s="57" t="s">
        <v>62</v>
      </c>
      <c r="G46" s="49" t="e">
        <f>MEDIAN(F6:F40)</f>
        <v>#NUM!</v>
      </c>
      <c r="H46" s="50" t="e">
        <f>(G46/G45)</f>
        <v>#NUM!</v>
      </c>
      <c r="I46" s="38" t="e">
        <f>LOOKUP(H46,K7:K19,J7:J19)</f>
        <v>#NUM!</v>
      </c>
      <c r="K46" s="113" t="s">
        <v>65</v>
      </c>
      <c r="L46" s="114"/>
      <c r="M46" s="114"/>
      <c r="N46" s="115"/>
    </row>
    <row r="47" spans="1:17" ht="25" thickBot="1">
      <c r="A47" s="57" t="s">
        <v>48</v>
      </c>
      <c r="B47" s="44" t="e">
        <f>AVERAGE(B6:B40)</f>
        <v>#DIV/0!</v>
      </c>
      <c r="C47" s="42" t="e">
        <f>AVERAGE(C6:C31)</f>
        <v>#DIV/0!</v>
      </c>
      <c r="D47" s="38" t="e">
        <f>LOOKUP(C47,K7:K19,J7:J19)</f>
        <v>#DIV/0!</v>
      </c>
      <c r="E47" s="33"/>
      <c r="F47" s="57" t="s">
        <v>63</v>
      </c>
      <c r="G47" s="51" t="e">
        <f>AVERAGE( F6:F40)</f>
        <v>#DIV/0!</v>
      </c>
      <c r="H47" s="50" t="e">
        <f>(G47/G45)</f>
        <v>#DIV/0!</v>
      </c>
      <c r="I47" s="38" t="e">
        <f>LOOKUP(H47,K7:K19,J7:J19)</f>
        <v>#DIV/0!</v>
      </c>
      <c r="K47" s="119" t="s">
        <v>67</v>
      </c>
      <c r="L47" s="120"/>
      <c r="M47" s="120"/>
      <c r="N47" s="121"/>
    </row>
    <row r="48" spans="1:17" s="87" customFormat="1" ht="12" customHeight="1" thickBot="1">
      <c r="A48" s="94" t="s">
        <v>32</v>
      </c>
      <c r="B48" s="95" t="e">
        <f>STDEV(B6:B40)</f>
        <v>#DIV/0!</v>
      </c>
      <c r="C48" s="96" t="s">
        <v>44</v>
      </c>
      <c r="D48" s="97" t="s">
        <v>28</v>
      </c>
      <c r="E48" s="98"/>
      <c r="F48" s="94" t="s">
        <v>32</v>
      </c>
      <c r="G48" s="99" t="e">
        <f>STDEV(F6:F40)</f>
        <v>#DIV/0!</v>
      </c>
      <c r="H48" s="100" t="s">
        <v>44</v>
      </c>
      <c r="I48" s="97" t="s">
        <v>28</v>
      </c>
      <c r="K48" s="116" t="s">
        <v>68</v>
      </c>
      <c r="L48" s="117"/>
      <c r="M48" s="117"/>
      <c r="N48" s="118"/>
    </row>
    <row r="49" spans="1:11" ht="25" thickBot="1">
      <c r="A49" s="58" t="s">
        <v>40</v>
      </c>
      <c r="B49" s="45" t="e">
        <f>QUARTILE(B6:B40,1)</f>
        <v>#NUM!</v>
      </c>
      <c r="C49" s="37" t="e">
        <f>(B49/B45)</f>
        <v>#NUM!</v>
      </c>
      <c r="D49" s="38" t="e">
        <f>LOOKUP(C49,K7:K19,J7:J19)</f>
        <v>#NUM!</v>
      </c>
      <c r="E49" s="33"/>
      <c r="F49" s="58" t="s">
        <v>40</v>
      </c>
      <c r="G49" s="49" t="e">
        <f>QUARTILE(F6:F40,1)</f>
        <v>#NUM!</v>
      </c>
      <c r="H49" s="50" t="e">
        <f>(G49/G45)</f>
        <v>#NUM!</v>
      </c>
      <c r="I49" s="38" t="e">
        <f>LOOKUP(H49,K7:K19,J7:J19)</f>
        <v>#NUM!</v>
      </c>
    </row>
    <row r="50" spans="1:11" ht="12" customHeight="1" thickBot="1">
      <c r="A50" s="57" t="s">
        <v>34</v>
      </c>
      <c r="B50" s="46" t="e">
        <f>QUARTILE(B6:B40,3)</f>
        <v>#NUM!</v>
      </c>
      <c r="C50" s="37" t="e">
        <f>(B50/B45)</f>
        <v>#NUM!</v>
      </c>
      <c r="D50" s="38" t="e">
        <f>LOOKUP(C50,K7:K19,J7:J19)</f>
        <v>#NUM!</v>
      </c>
      <c r="E50" s="33"/>
      <c r="F50" s="57" t="s">
        <v>34</v>
      </c>
      <c r="G50" s="49" t="e">
        <f>QUARTILE(F6:F40,3)</f>
        <v>#NUM!</v>
      </c>
      <c r="H50" s="50" t="e">
        <f>(G50/G45)</f>
        <v>#NUM!</v>
      </c>
      <c r="I50" s="38" t="e">
        <f>LOOKUP(H50,K7:K19,J7:J19)</f>
        <v>#NUM!</v>
      </c>
      <c r="K50" s="87"/>
    </row>
    <row r="51" spans="1:11" s="87" customFormat="1" ht="12" customHeight="1" thickBot="1">
      <c r="A51" s="101" t="s">
        <v>39</v>
      </c>
      <c r="B51" s="102" t="e">
        <f>(B53-B52)</f>
        <v>#NUM!</v>
      </c>
      <c r="C51" s="103"/>
      <c r="D51" s="97"/>
      <c r="E51" s="98"/>
      <c r="F51" s="101" t="s">
        <v>39</v>
      </c>
      <c r="G51" s="104" t="e">
        <f>(G53-G52)</f>
        <v>#NUM!</v>
      </c>
      <c r="H51" s="100"/>
      <c r="I51" s="97"/>
      <c r="K51"/>
    </row>
    <row r="52" spans="1:11" ht="12" customHeight="1" thickBot="1">
      <c r="A52" s="57" t="s">
        <v>35</v>
      </c>
      <c r="B52" s="47" t="e">
        <f>QUARTILE(B6:B40,0)</f>
        <v>#NUM!</v>
      </c>
      <c r="C52" s="42" t="e">
        <f>(B52/B45)</f>
        <v>#NUM!</v>
      </c>
      <c r="D52" s="38" t="e">
        <f>LOOKUP(C52,K7:K19,J7:J19)</f>
        <v>#NUM!</v>
      </c>
      <c r="E52" s="33"/>
      <c r="F52" s="57" t="s">
        <v>35</v>
      </c>
      <c r="G52" s="49" t="e">
        <f>QUARTILE(F6:F40,0)</f>
        <v>#NUM!</v>
      </c>
      <c r="H52" s="50" t="e">
        <f>(G52/G45)</f>
        <v>#NUM!</v>
      </c>
      <c r="I52" s="38" t="e">
        <f>LOOKUP(H52,K7:K19,J7:J19)</f>
        <v>#NUM!</v>
      </c>
    </row>
    <row r="53" spans="1:11" ht="12" customHeight="1" thickBot="1">
      <c r="A53" s="58" t="s">
        <v>36</v>
      </c>
      <c r="B53" s="48" t="e">
        <f>QUARTILE(B6:B40,4)</f>
        <v>#NUM!</v>
      </c>
      <c r="C53" s="37" t="e">
        <f>(B53/B45)</f>
        <v>#NUM!</v>
      </c>
      <c r="D53" s="38" t="e">
        <f>LOOKUP(C53,K7:K19,J7:J19)</f>
        <v>#NUM!</v>
      </c>
      <c r="E53" s="33"/>
      <c r="F53" s="58" t="s">
        <v>36</v>
      </c>
      <c r="G53" s="49" t="e">
        <f>QUARTILE(F6:F40,4)</f>
        <v>#NUM!</v>
      </c>
      <c r="H53" s="50" t="e">
        <f>(G53/G45)</f>
        <v>#NUM!</v>
      </c>
      <c r="I53" s="38" t="e">
        <f>LOOKUP(H53,K7:K19,J7:J19)</f>
        <v>#NUM!</v>
      </c>
    </row>
    <row r="54" spans="1:11" ht="13" thickBot="1">
      <c r="A54" s="4"/>
      <c r="B54" s="5"/>
      <c r="C54" s="7"/>
      <c r="F54" s="1"/>
      <c r="H54" s="1"/>
    </row>
    <row r="55" spans="1:11" ht="13" thickBot="1">
      <c r="A55" s="92" t="s">
        <v>29</v>
      </c>
      <c r="B55" s="93"/>
      <c r="C55" s="1">
        <f>COUNTIF(D6:D40,"A*")</f>
        <v>0</v>
      </c>
      <c r="D55" s="17" t="s">
        <v>51</v>
      </c>
      <c r="E55" s="17"/>
      <c r="G55" s="1">
        <f>COUNTIF(H6:H40,"A*")</f>
        <v>0</v>
      </c>
      <c r="H55" s="17" t="s">
        <v>51</v>
      </c>
    </row>
    <row r="56" spans="1:11">
      <c r="C56" s="1">
        <f>COUNTIF(D6:D40,"B*")</f>
        <v>0</v>
      </c>
      <c r="D56" s="17" t="s">
        <v>52</v>
      </c>
      <c r="E56" s="17"/>
      <c r="G56" s="1">
        <f>COUNTIF(H6:H40,"B*")</f>
        <v>0</v>
      </c>
      <c r="H56" s="17" t="s">
        <v>52</v>
      </c>
    </row>
    <row r="57" spans="1:11">
      <c r="C57" s="1">
        <f>COUNTIF(D6:D40,"C*")</f>
        <v>0</v>
      </c>
      <c r="D57" s="17" t="s">
        <v>53</v>
      </c>
      <c r="E57" s="17"/>
      <c r="G57" s="1">
        <f>COUNTIF(H6:H40,"C*")</f>
        <v>0</v>
      </c>
      <c r="H57" s="17" t="s">
        <v>53</v>
      </c>
    </row>
    <row r="58" spans="1:11">
      <c r="C58" s="1">
        <f>COUNTIF(D6:D40,"D*")</f>
        <v>0</v>
      </c>
      <c r="D58" s="17" t="s">
        <v>54</v>
      </c>
      <c r="E58" s="17"/>
      <c r="G58" s="1">
        <f>COUNTIF(H6:H40,"D*")</f>
        <v>0</v>
      </c>
      <c r="H58" s="17" t="s">
        <v>54</v>
      </c>
    </row>
    <row r="59" spans="1:11">
      <c r="C59" s="1">
        <f>COUNTIF(D6:D40,"F")</f>
        <v>0</v>
      </c>
      <c r="D59" s="17" t="s">
        <v>55</v>
      </c>
      <c r="E59" s="17"/>
      <c r="G59" s="1">
        <f>COUNTIF(H6:H40,"F")</f>
        <v>0</v>
      </c>
      <c r="H59" s="17" t="s">
        <v>55</v>
      </c>
    </row>
    <row r="60" spans="1:11">
      <c r="C60"/>
    </row>
    <row r="61" spans="1:11">
      <c r="C61"/>
    </row>
    <row r="62" spans="1:11">
      <c r="C62"/>
    </row>
    <row r="63" spans="1:11">
      <c r="C63"/>
    </row>
    <row r="64" spans="1:11">
      <c r="C64"/>
    </row>
    <row r="65" spans="1:10">
      <c r="C65"/>
    </row>
    <row r="66" spans="1:10">
      <c r="C66"/>
    </row>
    <row r="77" spans="1:10">
      <c r="A77" s="106" t="s">
        <v>60</v>
      </c>
      <c r="B77" s="106" t="s">
        <v>56</v>
      </c>
      <c r="C77" s="107" t="s">
        <v>57</v>
      </c>
      <c r="D77" s="108" t="s">
        <v>58</v>
      </c>
      <c r="E77" s="108" t="s">
        <v>59</v>
      </c>
      <c r="F77" s="106" t="s">
        <v>60</v>
      </c>
      <c r="G77" s="106" t="s">
        <v>56</v>
      </c>
      <c r="H77" s="107" t="s">
        <v>57</v>
      </c>
      <c r="I77" s="108" t="s">
        <v>58</v>
      </c>
      <c r="J77" s="108" t="s">
        <v>59</v>
      </c>
    </row>
    <row r="78" spans="1:10">
      <c r="A78" s="109">
        <v>41892</v>
      </c>
      <c r="B78" s="110" t="e">
        <f>C49</f>
        <v>#NUM!</v>
      </c>
      <c r="C78" s="110" t="e">
        <f>C53</f>
        <v>#NUM!</v>
      </c>
      <c r="D78" s="110" t="e">
        <f>C52</f>
        <v>#NUM!</v>
      </c>
      <c r="E78" s="110" t="e">
        <f>C50</f>
        <v>#NUM!</v>
      </c>
      <c r="F78" s="109">
        <v>41892</v>
      </c>
      <c r="G78" s="110" t="e">
        <f>H49</f>
        <v>#NUM!</v>
      </c>
      <c r="H78" s="110" t="e">
        <f>H53</f>
        <v>#NUM!</v>
      </c>
      <c r="I78" s="110" t="e">
        <f>H52</f>
        <v>#NUM!</v>
      </c>
      <c r="J78" s="110" t="e">
        <f>H50</f>
        <v>#NUM!</v>
      </c>
    </row>
    <row r="79" spans="1:10">
      <c r="B79" s="105"/>
    </row>
    <row r="96" spans="9:9">
      <c r="I96" s="105"/>
    </row>
  </sheetData>
  <mergeCells count="5">
    <mergeCell ref="K4:L4"/>
    <mergeCell ref="K5:L5"/>
    <mergeCell ref="A42:B42"/>
    <mergeCell ref="F42:G42"/>
    <mergeCell ref="K44:N44"/>
  </mergeCells>
  <pageMargins left="0.75" right="0.75" top="1" bottom="1" header="0.5" footer="0.5"/>
  <pageSetup scale="78" orientation="portrait" horizontalDpi="300" verticalDpi="300"/>
  <headerFooter>
    <oddFooter>&amp;RCreated by Elias Moo</oddFooter>
  </headerFooter>
  <drawing r:id="rId1"/>
  <legacy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96"/>
  <sheetViews>
    <sheetView workbookViewId="0">
      <selection activeCell="B14" sqref="B14"/>
    </sheetView>
  </sheetViews>
  <sheetFormatPr baseColWidth="10" defaultColWidth="8.83203125" defaultRowHeight="12" x14ac:dyDescent="0"/>
  <cols>
    <col min="1" max="1" width="10.83203125" customWidth="1"/>
    <col min="2" max="2" width="13.1640625" customWidth="1"/>
    <col min="3" max="3" width="13.1640625" style="6" customWidth="1"/>
    <col min="4" max="4" width="13.1640625" style="2" customWidth="1"/>
    <col min="5" max="5" width="6.1640625" style="2" customWidth="1"/>
    <col min="6" max="6" width="13.1640625" customWidth="1"/>
    <col min="7" max="7" width="13.1640625" style="3" customWidth="1"/>
    <col min="8" max="8" width="13.1640625" customWidth="1"/>
    <col min="9" max="9" width="15.1640625" customWidth="1"/>
    <col min="10" max="10" width="5.6640625" customWidth="1"/>
    <col min="11" max="11" width="14.1640625" customWidth="1"/>
    <col min="12" max="12" width="12.1640625" customWidth="1"/>
    <col min="13" max="13" width="3.33203125" customWidth="1"/>
    <col min="14" max="14" width="8.6640625" customWidth="1"/>
    <col min="15" max="15" width="12" customWidth="1"/>
  </cols>
  <sheetData>
    <row r="1" spans="1:13" ht="15">
      <c r="A1" s="111" t="s">
        <v>61</v>
      </c>
    </row>
    <row r="2" spans="1:13">
      <c r="A2" s="71" t="s">
        <v>5</v>
      </c>
      <c r="B2" s="74"/>
      <c r="C2" s="72" t="s">
        <v>6</v>
      </c>
      <c r="D2" s="75"/>
      <c r="E2" s="73"/>
      <c r="F2" s="71" t="s">
        <v>7</v>
      </c>
      <c r="G2" s="78"/>
      <c r="H2" s="71" t="s">
        <v>11</v>
      </c>
      <c r="I2" s="80"/>
    </row>
    <row r="3" spans="1:13" ht="13" thickBot="1">
      <c r="A3" s="71" t="s">
        <v>8</v>
      </c>
      <c r="B3" s="77"/>
      <c r="C3" s="72" t="s">
        <v>9</v>
      </c>
      <c r="D3" s="76"/>
      <c r="E3" s="73"/>
      <c r="F3" s="71" t="s">
        <v>10</v>
      </c>
      <c r="G3" s="79"/>
      <c r="H3" s="71"/>
    </row>
    <row r="4" spans="1:13" ht="24" customHeight="1" thickBot="1">
      <c r="K4" s="124" t="s">
        <v>27</v>
      </c>
      <c r="L4" s="125"/>
      <c r="M4" s="18"/>
    </row>
    <row r="5" spans="1:13" ht="18" customHeight="1">
      <c r="A5" s="30" t="s">
        <v>49</v>
      </c>
      <c r="B5" s="31" t="s">
        <v>1</v>
      </c>
      <c r="C5" s="32" t="s">
        <v>31</v>
      </c>
      <c r="D5" s="63" t="s">
        <v>0</v>
      </c>
      <c r="E5" s="59"/>
      <c r="F5" s="68" t="s">
        <v>2</v>
      </c>
      <c r="G5" s="69" t="s">
        <v>31</v>
      </c>
      <c r="H5" s="70" t="s">
        <v>33</v>
      </c>
      <c r="K5" s="122" t="s">
        <v>26</v>
      </c>
      <c r="L5" s="123"/>
      <c r="M5" s="18"/>
    </row>
    <row r="6" spans="1:13" ht="13" thickBot="1">
      <c r="A6" s="61">
        <v>1</v>
      </c>
      <c r="B6" s="11"/>
      <c r="C6" s="83" t="str">
        <f>IF(B6="","",(B6/B45))</f>
        <v/>
      </c>
      <c r="D6" s="84" t="e">
        <f>LOOKUP(C6,K7:K19,J7:J19)</f>
        <v>#N/A</v>
      </c>
      <c r="E6" s="29"/>
      <c r="F6" s="64"/>
      <c r="G6" s="112" t="str">
        <f>IF(F6="","",(F6/G45))</f>
        <v/>
      </c>
      <c r="H6" s="23" t="e">
        <f>LOOKUP(G6,K7:K19,J7:J19)</f>
        <v>#N/A</v>
      </c>
      <c r="K6" s="25" t="s">
        <v>50</v>
      </c>
      <c r="L6" s="26" t="s">
        <v>19</v>
      </c>
    </row>
    <row r="7" spans="1:13" ht="13" thickBot="1">
      <c r="A7" s="61">
        <v>2</v>
      </c>
      <c r="B7" s="11"/>
      <c r="C7" s="83" t="str">
        <f>IF(B7="","",(B7/B45))</f>
        <v/>
      </c>
      <c r="D7" s="84" t="e">
        <f>LOOKUP(C7,K7:K19,J7:J19)</f>
        <v>#N/A</v>
      </c>
      <c r="E7" s="29"/>
      <c r="F7" s="64"/>
      <c r="G7" s="112" t="str">
        <f>IF(F7="","",(F7/G45))</f>
        <v/>
      </c>
      <c r="H7" s="22" t="e">
        <f>LOOKUP(G7,K7:K19,J7:J19)</f>
        <v>#N/A</v>
      </c>
      <c r="J7" s="81" t="s">
        <v>18</v>
      </c>
      <c r="K7" s="88">
        <v>0</v>
      </c>
      <c r="L7" s="89">
        <v>0.59489999999999998</v>
      </c>
      <c r="M7" s="19"/>
    </row>
    <row r="8" spans="1:13" ht="13" thickBot="1">
      <c r="A8" s="61">
        <v>3</v>
      </c>
      <c r="B8" s="11"/>
      <c r="C8" s="83" t="str">
        <f>IF(B8="","",(B8/B45))</f>
        <v/>
      </c>
      <c r="D8" s="84" t="e">
        <f>LOOKUP(C8,K7:K19,J7:J19)</f>
        <v>#N/A</v>
      </c>
      <c r="E8" s="29"/>
      <c r="F8" s="64"/>
      <c r="G8" s="112" t="str">
        <f>IF(F8="","",(F8/G45))</f>
        <v/>
      </c>
      <c r="H8" s="22" t="e">
        <f>LOOKUP(G8,K7:K19,J7:J19)</f>
        <v>#N/A</v>
      </c>
      <c r="J8" s="82" t="s">
        <v>17</v>
      </c>
      <c r="K8" s="90">
        <v>0.59499999999999997</v>
      </c>
      <c r="L8" s="91">
        <v>0.6149</v>
      </c>
      <c r="M8" s="20"/>
    </row>
    <row r="9" spans="1:13" ht="13" thickBot="1">
      <c r="A9" s="61">
        <v>4</v>
      </c>
      <c r="B9" s="11"/>
      <c r="C9" s="83" t="str">
        <f>IF(B9="","",(B9/B45))</f>
        <v/>
      </c>
      <c r="D9" s="84" t="e">
        <f>LOOKUP(C9,K7:K19,J7:J19)</f>
        <v>#N/A</v>
      </c>
      <c r="E9" s="29"/>
      <c r="F9" s="64"/>
      <c r="G9" s="112" t="str">
        <f>IF(F9="","",(F9/G45))</f>
        <v/>
      </c>
      <c r="H9" s="22" t="e">
        <f>LOOKUP(G9,K7:K19,J7:J19)</f>
        <v>#N/A</v>
      </c>
      <c r="J9" s="81" t="s">
        <v>16</v>
      </c>
      <c r="K9" s="88">
        <v>0.61499999999999999</v>
      </c>
      <c r="L9" s="89">
        <v>0.67490000000000006</v>
      </c>
      <c r="M9" s="19"/>
    </row>
    <row r="10" spans="1:13" ht="13" thickBot="1">
      <c r="A10" s="61">
        <v>5</v>
      </c>
      <c r="B10" s="11"/>
      <c r="C10" s="83" t="str">
        <f>IF(B10="","",(B10/B45))</f>
        <v/>
      </c>
      <c r="D10" s="84" t="e">
        <f>LOOKUP(C10,K7:K19,J7:J19)</f>
        <v>#N/A</v>
      </c>
      <c r="E10" s="29"/>
      <c r="F10" s="64"/>
      <c r="G10" s="112" t="str">
        <f>IF(F10="","",(F10/G45))</f>
        <v/>
      </c>
      <c r="H10" s="22" t="e">
        <f>LOOKUP(G10,K7:K19,J7:J19)</f>
        <v>#N/A</v>
      </c>
      <c r="J10" s="82" t="s">
        <v>20</v>
      </c>
      <c r="K10" s="90">
        <v>0.67500000000000004</v>
      </c>
      <c r="L10" s="91">
        <v>0.69489999999999996</v>
      </c>
      <c r="M10" s="20"/>
    </row>
    <row r="11" spans="1:13" ht="13" thickBot="1">
      <c r="A11" s="61">
        <v>6</v>
      </c>
      <c r="B11" s="11"/>
      <c r="C11" s="83" t="str">
        <f>IF(B11="","",(B11/B45))</f>
        <v/>
      </c>
      <c r="D11" s="84" t="e">
        <f>LOOKUP(C11,K7:K19,J7:J19)</f>
        <v>#N/A</v>
      </c>
      <c r="E11" s="29"/>
      <c r="F11" s="64"/>
      <c r="G11" s="112" t="str">
        <f>IF(F11="","",(F11/G45))</f>
        <v/>
      </c>
      <c r="H11" s="22" t="e">
        <f>LOOKUP(G11,K7:K19,J7:J19)</f>
        <v>#N/A</v>
      </c>
      <c r="J11" s="81" t="s">
        <v>21</v>
      </c>
      <c r="K11" s="88">
        <v>0.69499999999999995</v>
      </c>
      <c r="L11" s="89">
        <v>0.71489999999999998</v>
      </c>
      <c r="M11" s="19"/>
    </row>
    <row r="12" spans="1:13" ht="13" thickBot="1">
      <c r="A12" s="61">
        <v>7</v>
      </c>
      <c r="B12" s="11"/>
      <c r="C12" s="83" t="str">
        <f>IF(B12="","",(B12/B45))</f>
        <v/>
      </c>
      <c r="D12" s="84" t="e">
        <f>LOOKUP(C12,K7:K19,J7:J19)</f>
        <v>#N/A</v>
      </c>
      <c r="E12" s="29"/>
      <c r="F12" s="64"/>
      <c r="G12" s="112" t="str">
        <f>IF(F12="","",(F12/G45))</f>
        <v/>
      </c>
      <c r="H12" s="22" t="e">
        <f>LOOKUP(G12,K7:K19,J7:J19)</f>
        <v>#N/A</v>
      </c>
      <c r="J12" s="81" t="s">
        <v>15</v>
      </c>
      <c r="K12" s="88">
        <v>0.71499999999999997</v>
      </c>
      <c r="L12" s="89">
        <v>0.77490000000000003</v>
      </c>
      <c r="M12" s="19"/>
    </row>
    <row r="13" spans="1:13" ht="13" thickBot="1">
      <c r="A13" s="61">
        <v>8</v>
      </c>
      <c r="B13" s="11"/>
      <c r="C13" s="83" t="str">
        <f>IF(B13="","",(B13/B45))</f>
        <v/>
      </c>
      <c r="D13" s="84" t="e">
        <f>LOOKUP(C13,K7:K19,J7:J19)</f>
        <v>#N/A</v>
      </c>
      <c r="E13" s="29"/>
      <c r="F13" s="64"/>
      <c r="G13" s="112" t="str">
        <f>IF(F13="","",(F13/G45))</f>
        <v/>
      </c>
      <c r="H13" s="22" t="e">
        <f>LOOKUP(G13,K7:K19,J7:J19)</f>
        <v>#N/A</v>
      </c>
      <c r="J13" s="81" t="s">
        <v>41</v>
      </c>
      <c r="K13" s="88">
        <v>0.77500000000000002</v>
      </c>
      <c r="L13" s="89">
        <v>0.79490000000000005</v>
      </c>
      <c r="M13" s="19"/>
    </row>
    <row r="14" spans="1:13" ht="13" thickBot="1">
      <c r="A14" s="61">
        <v>9</v>
      </c>
      <c r="B14" s="11"/>
      <c r="C14" s="83" t="str">
        <f>IF(B14="","",(B14/B45))</f>
        <v/>
      </c>
      <c r="D14" s="84" t="e">
        <f>LOOKUP(C14,K7:K19,J7:J19)</f>
        <v>#N/A</v>
      </c>
      <c r="E14" s="29"/>
      <c r="F14" s="64"/>
      <c r="G14" s="112" t="str">
        <f>IF(F14="","",(F14/G45))</f>
        <v/>
      </c>
      <c r="H14" s="22" t="e">
        <f>LOOKUP(G14,K7:K19,J7:J19)</f>
        <v>#N/A</v>
      </c>
      <c r="J14" s="81" t="s">
        <v>14</v>
      </c>
      <c r="K14" s="88">
        <v>0.79500000000000004</v>
      </c>
      <c r="L14" s="89">
        <v>0.81489999999999996</v>
      </c>
      <c r="M14" s="19"/>
    </row>
    <row r="15" spans="1:13" ht="13" thickBot="1">
      <c r="A15" s="61">
        <v>10</v>
      </c>
      <c r="B15" s="11"/>
      <c r="C15" s="83" t="str">
        <f>IF(B15="","",(B15/B45))</f>
        <v/>
      </c>
      <c r="D15" s="84" t="e">
        <f>LOOKUP(C15,K7:K19,J7:J19)</f>
        <v>#N/A</v>
      </c>
      <c r="E15" s="29"/>
      <c r="F15" s="64"/>
      <c r="G15" s="112" t="str">
        <f>IF(F15="","",(F15/G45))</f>
        <v/>
      </c>
      <c r="H15" s="22" t="e">
        <f>LOOKUP(G15,K7:K19,J7:J19)</f>
        <v>#N/A</v>
      </c>
      <c r="J15" s="81" t="s">
        <v>13</v>
      </c>
      <c r="K15" s="88">
        <v>0.81499999999999995</v>
      </c>
      <c r="L15" s="89">
        <v>0.87490000000000001</v>
      </c>
      <c r="M15" s="19"/>
    </row>
    <row r="16" spans="1:13" ht="13" thickBot="1">
      <c r="A16" s="61">
        <v>11</v>
      </c>
      <c r="B16" s="11"/>
      <c r="C16" s="83" t="str">
        <f>IF(B16="","",(B16/B45))</f>
        <v/>
      </c>
      <c r="D16" s="84" t="e">
        <f>LOOKUP(C16,K7:K19,J7:J19)</f>
        <v>#N/A</v>
      </c>
      <c r="E16" s="29"/>
      <c r="F16" s="64"/>
      <c r="G16" s="112" t="str">
        <f>IF(F16="","",(F16/G45))</f>
        <v/>
      </c>
      <c r="H16" s="22" t="e">
        <f>LOOKUP(G16,K7:K19,J7:J19)</f>
        <v>#N/A</v>
      </c>
      <c r="J16" s="81" t="s">
        <v>22</v>
      </c>
      <c r="K16" s="88">
        <v>0.875</v>
      </c>
      <c r="L16" s="89">
        <v>0.89490000000000003</v>
      </c>
      <c r="M16" s="19"/>
    </row>
    <row r="17" spans="1:13" ht="13" thickBot="1">
      <c r="A17" s="61">
        <v>12</v>
      </c>
      <c r="B17" s="11"/>
      <c r="C17" s="83" t="str">
        <f>IF(B17="","",(B17/B45))</f>
        <v/>
      </c>
      <c r="D17" s="84" t="e">
        <f>LOOKUP(C17,K7:K19,J7:J19)</f>
        <v>#N/A</v>
      </c>
      <c r="E17" s="29"/>
      <c r="F17" s="64"/>
      <c r="G17" s="112" t="str">
        <f>IF(F17="","",(F17/G45))</f>
        <v/>
      </c>
      <c r="H17" s="22" t="e">
        <f>LOOKUP(G17,K7:K19,J7:J19)</f>
        <v>#N/A</v>
      </c>
      <c r="J17" s="81" t="s">
        <v>23</v>
      </c>
      <c r="K17" s="88">
        <v>0.89500000000000002</v>
      </c>
      <c r="L17" s="89">
        <v>0.91490000000000005</v>
      </c>
      <c r="M17" s="19"/>
    </row>
    <row r="18" spans="1:13" ht="13" thickBot="1">
      <c r="A18" s="61">
        <v>13</v>
      </c>
      <c r="B18" s="11"/>
      <c r="C18" s="83" t="str">
        <f>IF(B18="","",(B18/B45))</f>
        <v/>
      </c>
      <c r="D18" s="84" t="e">
        <f>LOOKUP(C18,K7:K19,J7:J19)</f>
        <v>#N/A</v>
      </c>
      <c r="E18" s="29"/>
      <c r="F18" s="64"/>
      <c r="G18" s="112" t="str">
        <f>IF(F18="","",(F18/G45))</f>
        <v/>
      </c>
      <c r="H18" s="22" t="e">
        <f>LOOKUP(G18,K7:K19,J7:J19)</f>
        <v>#N/A</v>
      </c>
      <c r="J18" s="81" t="s">
        <v>12</v>
      </c>
      <c r="K18" s="88">
        <v>0.91500000000000004</v>
      </c>
      <c r="L18" s="89">
        <v>0.9849</v>
      </c>
      <c r="M18" s="19"/>
    </row>
    <row r="19" spans="1:13" ht="13" thickBot="1">
      <c r="A19" s="61">
        <v>14</v>
      </c>
      <c r="B19" s="11"/>
      <c r="C19" s="83" t="str">
        <f>IF(B19="","",(B19/B45))</f>
        <v/>
      </c>
      <c r="D19" s="84" t="e">
        <f>LOOKUP(C19,K7:K19,J7:J19)</f>
        <v>#N/A</v>
      </c>
      <c r="E19" s="29"/>
      <c r="F19" s="64"/>
      <c r="G19" s="112" t="str">
        <f>IF(F19="","",(F19/G45))</f>
        <v/>
      </c>
      <c r="H19" s="22" t="e">
        <f>LOOKUP(G19,K7:K19,J7:J19)</f>
        <v>#N/A</v>
      </c>
      <c r="J19" s="81" t="s">
        <v>24</v>
      </c>
      <c r="K19" s="88">
        <v>0.98499999999999999</v>
      </c>
      <c r="L19" s="89">
        <v>1</v>
      </c>
      <c r="M19" s="19"/>
    </row>
    <row r="20" spans="1:13">
      <c r="A20" s="61">
        <v>15</v>
      </c>
      <c r="B20" s="11"/>
      <c r="C20" s="83" t="str">
        <f>IF(B20="","",(B20/B45))</f>
        <v/>
      </c>
      <c r="D20" s="84" t="e">
        <f>LOOKUP(C20,K7:K19,J7:J19)</f>
        <v>#N/A</v>
      </c>
      <c r="E20" s="29"/>
      <c r="F20" s="64"/>
      <c r="G20" s="112" t="str">
        <f>IF(F20="","",(F20/G45))</f>
        <v/>
      </c>
      <c r="H20" s="22" t="e">
        <f>LOOKUP(G20,K7:K19,J7:J19)</f>
        <v>#N/A</v>
      </c>
      <c r="J20" s="87" t="s">
        <v>25</v>
      </c>
    </row>
    <row r="21" spans="1:13">
      <c r="A21" s="61">
        <v>16</v>
      </c>
      <c r="B21" s="11"/>
      <c r="C21" s="83" t="str">
        <f>IF(B21="","",(B21/B45))</f>
        <v/>
      </c>
      <c r="D21" s="84" t="e">
        <f>LOOKUP(C21,K7:K19,J7:J19)</f>
        <v>#N/A</v>
      </c>
      <c r="E21" s="29"/>
      <c r="F21" s="64"/>
      <c r="G21" s="65" t="str">
        <f>IF(F21="","",(F21/G45))</f>
        <v/>
      </c>
      <c r="H21" s="22" t="e">
        <f>LOOKUP(G21,K7:K19,J7:J19)</f>
        <v>#N/A</v>
      </c>
    </row>
    <row r="22" spans="1:13" ht="12" customHeight="1">
      <c r="A22" s="61">
        <v>17</v>
      </c>
      <c r="B22" s="11"/>
      <c r="C22" s="83" t="str">
        <f>IF(B22="","",(B22/B45))</f>
        <v/>
      </c>
      <c r="D22" s="84" t="e">
        <f>LOOKUP(C22,K7:K19,J7:J19)</f>
        <v>#N/A</v>
      </c>
      <c r="E22" s="29"/>
      <c r="F22" s="64"/>
      <c r="G22" s="65" t="str">
        <f>IF(F22="","",(F22/G45))</f>
        <v/>
      </c>
      <c r="H22" s="22" t="e">
        <f>LOOKUP(G22,K7:K19,J7:J19)</f>
        <v>#N/A</v>
      </c>
    </row>
    <row r="23" spans="1:13">
      <c r="A23" s="61">
        <v>18</v>
      </c>
      <c r="B23" s="11"/>
      <c r="C23" s="83" t="str">
        <f>IF(B23="","",(B23/B45))</f>
        <v/>
      </c>
      <c r="D23" s="84" t="e">
        <f>LOOKUP(C23,K7:K19,J7:J19)</f>
        <v>#N/A</v>
      </c>
      <c r="E23" s="29"/>
      <c r="F23" s="64"/>
      <c r="G23" s="65" t="str">
        <f>IF(F23="","",(F23/G45))</f>
        <v/>
      </c>
      <c r="H23" s="22" t="e">
        <f>LOOKUP(G23,K7:K19,J7:J19)</f>
        <v>#N/A</v>
      </c>
    </row>
    <row r="24" spans="1:13">
      <c r="A24" s="61">
        <v>19</v>
      </c>
      <c r="B24" s="11"/>
      <c r="C24" s="83" t="str">
        <f>IF(B24="","",(B24/B45))</f>
        <v/>
      </c>
      <c r="D24" s="84" t="e">
        <f>LOOKUP(C24,K7:K19,J7:J19)</f>
        <v>#N/A</v>
      </c>
      <c r="E24" s="29"/>
      <c r="F24" s="64"/>
      <c r="G24" s="65" t="str">
        <f>IF(F24="","",(F24/G45))</f>
        <v/>
      </c>
      <c r="H24" s="22" t="e">
        <f>LOOKUP(G24,K7:K19,J7:J19)</f>
        <v>#N/A</v>
      </c>
    </row>
    <row r="25" spans="1:13">
      <c r="A25" s="61">
        <v>20</v>
      </c>
      <c r="B25" s="11"/>
      <c r="C25" s="83" t="str">
        <f>IF(B25="","",(B25/B45))</f>
        <v/>
      </c>
      <c r="D25" s="84" t="e">
        <f>LOOKUP(C25,K7:K19,J7:J19)</f>
        <v>#N/A</v>
      </c>
      <c r="E25" s="29"/>
      <c r="F25" s="64"/>
      <c r="G25" s="65" t="str">
        <f>IF(F25="","",(F25/G45))</f>
        <v/>
      </c>
      <c r="H25" s="22" t="e">
        <f>LOOKUP(G25,K7:K19,J7:J19)</f>
        <v>#N/A</v>
      </c>
    </row>
    <row r="26" spans="1:13">
      <c r="A26" s="61">
        <v>21</v>
      </c>
      <c r="B26" s="11"/>
      <c r="C26" s="83" t="str">
        <f>IF(B26="","",(B26/B45))</f>
        <v/>
      </c>
      <c r="D26" s="84" t="e">
        <f>LOOKUP(C26,K7:K19,J7:J19)</f>
        <v>#N/A</v>
      </c>
      <c r="E26" s="29"/>
      <c r="F26" s="64"/>
      <c r="G26" s="65" t="str">
        <f>IF(F26="","",(F26/G45))</f>
        <v/>
      </c>
      <c r="H26" s="22" t="e">
        <f>LOOKUP(G26,K7:K19,J7:J19)</f>
        <v>#N/A</v>
      </c>
    </row>
    <row r="27" spans="1:13">
      <c r="A27" s="61">
        <v>22</v>
      </c>
      <c r="B27" s="11"/>
      <c r="C27" s="83" t="str">
        <f>IF(B27="","",(B27/B45))</f>
        <v/>
      </c>
      <c r="D27" s="84" t="e">
        <f>LOOKUP(C27,K7:K19,J7:J19)</f>
        <v>#N/A</v>
      </c>
      <c r="E27" s="29"/>
      <c r="F27" s="64"/>
      <c r="G27" s="65" t="str">
        <f>IF(F27="","",(F27/G45))</f>
        <v/>
      </c>
      <c r="H27" s="22" t="e">
        <f>LOOKUP(G27,K7:K19,J7:J19)</f>
        <v>#N/A</v>
      </c>
    </row>
    <row r="28" spans="1:13">
      <c r="A28" s="61">
        <v>23</v>
      </c>
      <c r="B28" s="11"/>
      <c r="C28" s="83" t="str">
        <f>IF(B28="","",(B28/B45))</f>
        <v/>
      </c>
      <c r="D28" s="84" t="e">
        <f>LOOKUP(C28,K7:K19,J7:J19)</f>
        <v>#N/A</v>
      </c>
      <c r="E28" s="29"/>
      <c r="F28" s="64"/>
      <c r="G28" s="65" t="str">
        <f>IF(F28="","",(F28/G45))</f>
        <v/>
      </c>
      <c r="H28" s="22" t="e">
        <f>LOOKUP(G28,K7:K19,J7:J19)</f>
        <v>#N/A</v>
      </c>
    </row>
    <row r="29" spans="1:13">
      <c r="A29" s="61">
        <v>24</v>
      </c>
      <c r="B29" s="11"/>
      <c r="C29" s="83" t="str">
        <f>IF(B29="","",(B29/B45))</f>
        <v/>
      </c>
      <c r="D29" s="84" t="e">
        <f>LOOKUP(C29,K7:K19,J7:J19)</f>
        <v>#N/A</v>
      </c>
      <c r="E29" s="29"/>
      <c r="F29" s="64"/>
      <c r="G29" s="65" t="str">
        <f>IF(F29="","",(F29/G45))</f>
        <v/>
      </c>
      <c r="H29" s="22" t="e">
        <f>LOOKUP(G29,K7:K19,J7:J19)</f>
        <v>#N/A</v>
      </c>
    </row>
    <row r="30" spans="1:13">
      <c r="A30" s="61">
        <v>25</v>
      </c>
      <c r="B30" s="11"/>
      <c r="C30" s="83" t="str">
        <f>IF(B30="","",(B30/B45))</f>
        <v/>
      </c>
      <c r="D30" s="84" t="e">
        <f>LOOKUP(C30,K7:K19,J7:J19)</f>
        <v>#N/A</v>
      </c>
      <c r="E30" s="29"/>
      <c r="F30" s="64"/>
      <c r="G30" s="65" t="str">
        <f>IF(F30="","",(F30/G45))</f>
        <v/>
      </c>
      <c r="H30" s="22" t="e">
        <f>LOOKUP(G30,K7:K19,J7:J19)</f>
        <v>#N/A</v>
      </c>
    </row>
    <row r="31" spans="1:13">
      <c r="A31" s="61">
        <v>26</v>
      </c>
      <c r="B31" s="11"/>
      <c r="C31" s="83" t="str">
        <f>IF(B31="","",(B31/B45))</f>
        <v/>
      </c>
      <c r="D31" s="84" t="e">
        <f>LOOKUP(C31,K7:K19,J7:J19)</f>
        <v>#N/A</v>
      </c>
      <c r="E31" s="29"/>
      <c r="F31" s="64"/>
      <c r="G31" s="65" t="str">
        <f>IF(F31="","",(F31/G45))</f>
        <v/>
      </c>
      <c r="H31" s="22" t="e">
        <f>LOOKUP(G31,K7:K19,J7:J19)</f>
        <v>#N/A</v>
      </c>
    </row>
    <row r="32" spans="1:13">
      <c r="A32" s="61">
        <v>27</v>
      </c>
      <c r="B32" s="11"/>
      <c r="C32" s="83" t="str">
        <f>IF(B32="","",(B32/B45))</f>
        <v/>
      </c>
      <c r="D32" s="84" t="e">
        <f>LOOKUP(C32,K7:K19,J7:J19)</f>
        <v>#N/A</v>
      </c>
      <c r="E32" s="29"/>
      <c r="F32" s="64"/>
      <c r="G32" s="65" t="str">
        <f>IF(F32="","",(F32/G45))</f>
        <v/>
      </c>
      <c r="H32" s="22" t="e">
        <f>LOOKUP(G32,K7:K19,J7:J19)</f>
        <v>#N/A</v>
      </c>
      <c r="I32" s="13"/>
    </row>
    <row r="33" spans="1:17">
      <c r="A33" s="61">
        <v>28</v>
      </c>
      <c r="B33" s="11"/>
      <c r="C33" s="83" t="str">
        <f>IF(B33="","",(B33/B45))</f>
        <v/>
      </c>
      <c r="D33" s="84" t="e">
        <f>LOOKUP(C33,K7:K19,J7:J19)</f>
        <v>#N/A</v>
      </c>
      <c r="E33" s="29"/>
      <c r="F33" s="64"/>
      <c r="G33" s="65" t="str">
        <f>IF(F33="","",(F33/G45))</f>
        <v/>
      </c>
      <c r="H33" s="22" t="e">
        <f>LOOKUP(G33,K7:K19,J7:J19)</f>
        <v>#N/A</v>
      </c>
      <c r="I33" s="13"/>
    </row>
    <row r="34" spans="1:17">
      <c r="A34" s="61">
        <v>29</v>
      </c>
      <c r="B34" s="11"/>
      <c r="C34" s="83" t="str">
        <f>IF(B34="","",(B34/B45))</f>
        <v/>
      </c>
      <c r="D34" s="84" t="e">
        <f>LOOKUP(C34,K7:K19,J7:J19)</f>
        <v>#N/A</v>
      </c>
      <c r="E34" s="29"/>
      <c r="F34" s="64"/>
      <c r="G34" s="65" t="str">
        <f>IF(F34="","",(F34/G45))</f>
        <v/>
      </c>
      <c r="H34" s="22" t="e">
        <f>LOOKUP(G34,K7:K19,J7:J19)</f>
        <v>#N/A</v>
      </c>
      <c r="I34" s="13"/>
    </row>
    <row r="35" spans="1:17">
      <c r="A35" s="61">
        <v>30</v>
      </c>
      <c r="B35" s="11"/>
      <c r="C35" s="83" t="str">
        <f>IF(B35="","",(B35/B45))</f>
        <v/>
      </c>
      <c r="D35" s="84" t="e">
        <f>LOOKUP(C35,K7:K19,J7:J19)</f>
        <v>#N/A</v>
      </c>
      <c r="E35" s="29"/>
      <c r="F35" s="64"/>
      <c r="G35" s="65" t="str">
        <f>IF(F35="","",(F35/G45))</f>
        <v/>
      </c>
      <c r="H35" s="22" t="e">
        <f>LOOKUP(G35,K7:K19,J7:J19)</f>
        <v>#N/A</v>
      </c>
      <c r="I35" s="13"/>
    </row>
    <row r="36" spans="1:17">
      <c r="A36" s="61">
        <v>31</v>
      </c>
      <c r="B36" s="11"/>
      <c r="C36" s="83" t="str">
        <f>IF(B36="","",(B36/B45))</f>
        <v/>
      </c>
      <c r="D36" s="84" t="e">
        <f>LOOKUP(C36,K7:K19,J7:J19)</f>
        <v>#N/A</v>
      </c>
      <c r="E36" s="29"/>
      <c r="F36" s="64"/>
      <c r="G36" s="65" t="str">
        <f>IF(F36="","",(F36/G45))</f>
        <v/>
      </c>
      <c r="H36" s="22" t="e">
        <f>LOOKUP(G36,K7:K19,J7:J19)</f>
        <v>#N/A</v>
      </c>
      <c r="I36" s="13"/>
      <c r="J36" s="15"/>
    </row>
    <row r="37" spans="1:17">
      <c r="A37" s="61">
        <v>32</v>
      </c>
      <c r="B37" s="11"/>
      <c r="C37" s="83" t="str">
        <f>IF(B37="","",(B37/B45))</f>
        <v/>
      </c>
      <c r="D37" s="84" t="e">
        <f>LOOKUP(C37,K7:K19,J7:J19)</f>
        <v>#N/A</v>
      </c>
      <c r="E37" s="29"/>
      <c r="F37" s="64"/>
      <c r="G37" s="65" t="str">
        <f>IF(F37="","",(F37/G45))</f>
        <v/>
      </c>
      <c r="H37" s="22" t="e">
        <f>LOOKUP(G37,K7:K19,J7:J19)</f>
        <v>#N/A</v>
      </c>
      <c r="I37" s="13"/>
      <c r="J37" s="13"/>
      <c r="K37" s="13"/>
      <c r="L37" s="13"/>
      <c r="M37" s="13"/>
      <c r="N37" s="13"/>
      <c r="O37" s="13"/>
      <c r="P37" s="13"/>
      <c r="Q37" s="13"/>
    </row>
    <row r="38" spans="1:17">
      <c r="A38" s="61">
        <v>33</v>
      </c>
      <c r="B38" s="11"/>
      <c r="C38" s="83" t="str">
        <f>IF(B38="","",(B38/B45))</f>
        <v/>
      </c>
      <c r="D38" s="84" t="e">
        <f>LOOKUP(C38,K7:K19,J7:J19)</f>
        <v>#N/A</v>
      </c>
      <c r="E38" s="29"/>
      <c r="F38" s="64"/>
      <c r="G38" s="65" t="str">
        <f>IF(F38="","",(F38/G45))</f>
        <v/>
      </c>
      <c r="H38" s="22" t="e">
        <f>LOOKUP(G38,K7:K19,J7:J19)</f>
        <v>#N/A</v>
      </c>
      <c r="I38" s="13"/>
      <c r="J38" s="13"/>
      <c r="K38" s="13"/>
      <c r="L38" s="13"/>
      <c r="M38" s="13"/>
      <c r="N38" s="13"/>
      <c r="O38" s="13"/>
      <c r="P38" s="13"/>
      <c r="Q38" s="13"/>
    </row>
    <row r="39" spans="1:17">
      <c r="A39" s="61">
        <v>34</v>
      </c>
      <c r="B39" s="11"/>
      <c r="C39" s="83" t="str">
        <f>IF(B39="","",(B39/B45))</f>
        <v/>
      </c>
      <c r="D39" s="84" t="e">
        <f>LOOKUP(C39,K7:K19,J7:J19)</f>
        <v>#N/A</v>
      </c>
      <c r="E39" s="29"/>
      <c r="F39" s="64"/>
      <c r="G39" s="65" t="str">
        <f>IF(F39="","",(F39/G45))</f>
        <v/>
      </c>
      <c r="H39" s="22" t="e">
        <f>LOOKUP(G39,K7:K19,J7:J19)</f>
        <v>#N/A</v>
      </c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" thickBot="1">
      <c r="A40" s="62">
        <v>35</v>
      </c>
      <c r="B40" s="12"/>
      <c r="C40" s="85" t="str">
        <f>IF(B40="","",(B40/B45))</f>
        <v/>
      </c>
      <c r="D40" s="86" t="e">
        <f>LOOKUP(C40,K7:K19,J7:J19)</f>
        <v>#N/A</v>
      </c>
      <c r="E40" s="60"/>
      <c r="F40" s="66"/>
      <c r="G40" s="67" t="str">
        <f>IF(F40="","",(F40/G45))</f>
        <v/>
      </c>
      <c r="H40" s="24" t="e">
        <f>LOOKUP(G40,K7:K19,J7:J19)</f>
        <v>#N/A</v>
      </c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" thickBot="1">
      <c r="C41"/>
      <c r="D41"/>
      <c r="E41"/>
      <c r="G41"/>
    </row>
    <row r="42" spans="1:17" ht="13.5" customHeight="1" thickBot="1">
      <c r="A42" s="126" t="s">
        <v>47</v>
      </c>
      <c r="B42" s="127"/>
      <c r="F42" s="126" t="s">
        <v>38</v>
      </c>
      <c r="G42" s="128"/>
    </row>
    <row r="43" spans="1:17" ht="12.75" customHeight="1" thickBot="1">
      <c r="A43" s="8"/>
      <c r="B43" s="21" t="s">
        <v>45</v>
      </c>
      <c r="C43" s="27" t="s">
        <v>43</v>
      </c>
      <c r="D43" s="28" t="s">
        <v>42</v>
      </c>
      <c r="E43" s="35"/>
      <c r="F43" s="36"/>
      <c r="G43" s="21" t="s">
        <v>45</v>
      </c>
      <c r="H43" s="27" t="s">
        <v>43</v>
      </c>
      <c r="I43" s="28" t="s">
        <v>42</v>
      </c>
    </row>
    <row r="44" spans="1:17" ht="29" customHeight="1" thickBot="1">
      <c r="A44" s="55" t="s">
        <v>3</v>
      </c>
      <c r="B44" s="9"/>
      <c r="C44" s="37" t="s">
        <v>44</v>
      </c>
      <c r="D44" s="38" t="s">
        <v>44</v>
      </c>
      <c r="E44" s="33"/>
      <c r="F44" s="53" t="s">
        <v>4</v>
      </c>
      <c r="G44" s="10"/>
      <c r="H44" s="52" t="s">
        <v>44</v>
      </c>
      <c r="I44" s="38" t="s">
        <v>44</v>
      </c>
      <c r="K44" s="129" t="s">
        <v>66</v>
      </c>
      <c r="L44" s="130"/>
      <c r="M44" s="130"/>
      <c r="N44" s="131"/>
    </row>
    <row r="45" spans="1:17" ht="33" customHeight="1" thickBot="1">
      <c r="A45" s="56" t="s">
        <v>37</v>
      </c>
      <c r="B45" s="16">
        <v>50</v>
      </c>
      <c r="C45" s="39">
        <f>(B45/B45)</f>
        <v>1</v>
      </c>
      <c r="D45" s="40" t="str">
        <f>LOOKUP(C45,K7:K19,J7:J19)</f>
        <v>A+</v>
      </c>
      <c r="E45" s="34"/>
      <c r="F45" s="54" t="s">
        <v>30</v>
      </c>
      <c r="G45" s="14">
        <v>20</v>
      </c>
      <c r="H45" s="50">
        <f>(G45/G45)</f>
        <v>1</v>
      </c>
      <c r="I45" s="38" t="str">
        <f>LOOKUP(H45,K7:K19,J7:J19)</f>
        <v>A+</v>
      </c>
      <c r="K45" s="119" t="s">
        <v>64</v>
      </c>
      <c r="L45" s="120"/>
      <c r="M45" s="120"/>
      <c r="N45" s="121"/>
    </row>
    <row r="46" spans="1:17" ht="27.75" customHeight="1" thickBot="1">
      <c r="A46" s="57" t="s">
        <v>46</v>
      </c>
      <c r="B46" s="43" t="e">
        <f>MEDIAN(B6:B40)</f>
        <v>#NUM!</v>
      </c>
      <c r="C46" s="41" t="e">
        <f>MEDIAN(C6:C40)</f>
        <v>#NUM!</v>
      </c>
      <c r="D46" s="38" t="e">
        <f>LOOKUP(C46,K7:K19,J7:J19)</f>
        <v>#NUM!</v>
      </c>
      <c r="E46" s="33"/>
      <c r="F46" s="57" t="s">
        <v>62</v>
      </c>
      <c r="G46" s="49" t="e">
        <f>MEDIAN(F6:F40)</f>
        <v>#NUM!</v>
      </c>
      <c r="H46" s="50" t="e">
        <f>(G46/G45)</f>
        <v>#NUM!</v>
      </c>
      <c r="I46" s="38" t="e">
        <f>LOOKUP(H46,K7:K19,J7:J19)</f>
        <v>#NUM!</v>
      </c>
      <c r="K46" s="113" t="s">
        <v>65</v>
      </c>
      <c r="L46" s="114"/>
      <c r="M46" s="114"/>
      <c r="N46" s="115"/>
    </row>
    <row r="47" spans="1:17" ht="25" thickBot="1">
      <c r="A47" s="57" t="s">
        <v>48</v>
      </c>
      <c r="B47" s="44" t="e">
        <f>AVERAGE(B6:B40)</f>
        <v>#DIV/0!</v>
      </c>
      <c r="C47" s="42" t="e">
        <f>AVERAGE(C6:C31)</f>
        <v>#DIV/0!</v>
      </c>
      <c r="D47" s="38" t="e">
        <f>LOOKUP(C47,K7:K19,J7:J19)</f>
        <v>#DIV/0!</v>
      </c>
      <c r="E47" s="33"/>
      <c r="F47" s="57" t="s">
        <v>63</v>
      </c>
      <c r="G47" s="51" t="e">
        <f>AVERAGE( F6:F40)</f>
        <v>#DIV/0!</v>
      </c>
      <c r="H47" s="50" t="e">
        <f>(G47/G45)</f>
        <v>#DIV/0!</v>
      </c>
      <c r="I47" s="38" t="e">
        <f>LOOKUP(H47,K7:K19,J7:J19)</f>
        <v>#DIV/0!</v>
      </c>
      <c r="K47" s="119" t="s">
        <v>67</v>
      </c>
      <c r="L47" s="120"/>
      <c r="M47" s="120"/>
      <c r="N47" s="121"/>
    </row>
    <row r="48" spans="1:17" s="87" customFormat="1" ht="12" customHeight="1" thickBot="1">
      <c r="A48" s="94" t="s">
        <v>32</v>
      </c>
      <c r="B48" s="95" t="e">
        <f>STDEV(B6:B40)</f>
        <v>#DIV/0!</v>
      </c>
      <c r="C48" s="96" t="s">
        <v>44</v>
      </c>
      <c r="D48" s="97" t="s">
        <v>28</v>
      </c>
      <c r="E48" s="98"/>
      <c r="F48" s="94" t="s">
        <v>32</v>
      </c>
      <c r="G48" s="99" t="e">
        <f>STDEV(F6:F40)</f>
        <v>#DIV/0!</v>
      </c>
      <c r="H48" s="100" t="s">
        <v>44</v>
      </c>
      <c r="I48" s="97" t="s">
        <v>28</v>
      </c>
      <c r="K48" s="116" t="s">
        <v>68</v>
      </c>
      <c r="L48" s="117"/>
      <c r="M48" s="117"/>
      <c r="N48" s="118"/>
    </row>
    <row r="49" spans="1:11" ht="25" thickBot="1">
      <c r="A49" s="58" t="s">
        <v>40</v>
      </c>
      <c r="B49" s="45" t="e">
        <f>QUARTILE(B6:B40,1)</f>
        <v>#NUM!</v>
      </c>
      <c r="C49" s="37" t="e">
        <f>(B49/B45)</f>
        <v>#NUM!</v>
      </c>
      <c r="D49" s="38" t="e">
        <f>LOOKUP(C49,K7:K19,J7:J19)</f>
        <v>#NUM!</v>
      </c>
      <c r="E49" s="33"/>
      <c r="F49" s="58" t="s">
        <v>40</v>
      </c>
      <c r="G49" s="49" t="e">
        <f>QUARTILE(F6:F40,1)</f>
        <v>#NUM!</v>
      </c>
      <c r="H49" s="50" t="e">
        <f>(G49/G45)</f>
        <v>#NUM!</v>
      </c>
      <c r="I49" s="38" t="e">
        <f>LOOKUP(H49,K7:K19,J7:J19)</f>
        <v>#NUM!</v>
      </c>
    </row>
    <row r="50" spans="1:11" ht="12" customHeight="1" thickBot="1">
      <c r="A50" s="57" t="s">
        <v>34</v>
      </c>
      <c r="B50" s="46" t="e">
        <f>QUARTILE(B6:B40,3)</f>
        <v>#NUM!</v>
      </c>
      <c r="C50" s="37" t="e">
        <f>(B50/B45)</f>
        <v>#NUM!</v>
      </c>
      <c r="D50" s="38" t="e">
        <f>LOOKUP(C50,K7:K19,J7:J19)</f>
        <v>#NUM!</v>
      </c>
      <c r="E50" s="33"/>
      <c r="F50" s="57" t="s">
        <v>34</v>
      </c>
      <c r="G50" s="49" t="e">
        <f>QUARTILE(F6:F40,3)</f>
        <v>#NUM!</v>
      </c>
      <c r="H50" s="50" t="e">
        <f>(G50/G45)</f>
        <v>#NUM!</v>
      </c>
      <c r="I50" s="38" t="e">
        <f>LOOKUP(H50,K7:K19,J7:J19)</f>
        <v>#NUM!</v>
      </c>
      <c r="K50" s="87"/>
    </row>
    <row r="51" spans="1:11" s="87" customFormat="1" ht="12" customHeight="1" thickBot="1">
      <c r="A51" s="101" t="s">
        <v>39</v>
      </c>
      <c r="B51" s="102" t="e">
        <f>(B53-B52)</f>
        <v>#NUM!</v>
      </c>
      <c r="C51" s="103"/>
      <c r="D51" s="97"/>
      <c r="E51" s="98"/>
      <c r="F51" s="101" t="s">
        <v>39</v>
      </c>
      <c r="G51" s="104" t="e">
        <f>(G53-G52)</f>
        <v>#NUM!</v>
      </c>
      <c r="H51" s="100"/>
      <c r="I51" s="97"/>
      <c r="K51"/>
    </row>
    <row r="52" spans="1:11" ht="12" customHeight="1" thickBot="1">
      <c r="A52" s="57" t="s">
        <v>35</v>
      </c>
      <c r="B52" s="47" t="e">
        <f>QUARTILE(B6:B40,0)</f>
        <v>#NUM!</v>
      </c>
      <c r="C52" s="42" t="e">
        <f>(B52/B45)</f>
        <v>#NUM!</v>
      </c>
      <c r="D52" s="38" t="e">
        <f>LOOKUP(C52,K7:K19,J7:J19)</f>
        <v>#NUM!</v>
      </c>
      <c r="E52" s="33"/>
      <c r="F52" s="57" t="s">
        <v>35</v>
      </c>
      <c r="G52" s="49" t="e">
        <f>QUARTILE(F6:F40,0)</f>
        <v>#NUM!</v>
      </c>
      <c r="H52" s="50" t="e">
        <f>(G52/G45)</f>
        <v>#NUM!</v>
      </c>
      <c r="I52" s="38" t="e">
        <f>LOOKUP(H52,K7:K19,J7:J19)</f>
        <v>#NUM!</v>
      </c>
    </row>
    <row r="53" spans="1:11" ht="12" customHeight="1" thickBot="1">
      <c r="A53" s="58" t="s">
        <v>36</v>
      </c>
      <c r="B53" s="48" t="e">
        <f>QUARTILE(B6:B40,4)</f>
        <v>#NUM!</v>
      </c>
      <c r="C53" s="37" t="e">
        <f>(B53/B45)</f>
        <v>#NUM!</v>
      </c>
      <c r="D53" s="38" t="e">
        <f>LOOKUP(C53,K7:K19,J7:J19)</f>
        <v>#NUM!</v>
      </c>
      <c r="E53" s="33"/>
      <c r="F53" s="58" t="s">
        <v>36</v>
      </c>
      <c r="G53" s="49" t="e">
        <f>QUARTILE(F6:F40,4)</f>
        <v>#NUM!</v>
      </c>
      <c r="H53" s="50" t="e">
        <f>(G53/G45)</f>
        <v>#NUM!</v>
      </c>
      <c r="I53" s="38" t="e">
        <f>LOOKUP(H53,K7:K19,J7:J19)</f>
        <v>#NUM!</v>
      </c>
    </row>
    <row r="54" spans="1:11" ht="13" thickBot="1">
      <c r="A54" s="4"/>
      <c r="B54" s="5"/>
      <c r="C54" s="7"/>
      <c r="F54" s="1"/>
      <c r="H54" s="1"/>
    </row>
    <row r="55" spans="1:11" ht="13" thickBot="1">
      <c r="A55" s="92" t="s">
        <v>29</v>
      </c>
      <c r="B55" s="93"/>
      <c r="C55" s="1">
        <f>COUNTIF(D6:D40,"A*")</f>
        <v>0</v>
      </c>
      <c r="D55" s="17" t="s">
        <v>51</v>
      </c>
      <c r="E55" s="17"/>
      <c r="G55" s="1">
        <f>COUNTIF(H6:H40,"A*")</f>
        <v>0</v>
      </c>
      <c r="H55" s="17" t="s">
        <v>51</v>
      </c>
    </row>
    <row r="56" spans="1:11">
      <c r="C56" s="1">
        <f>COUNTIF(D6:D40,"B*")</f>
        <v>0</v>
      </c>
      <c r="D56" s="17" t="s">
        <v>52</v>
      </c>
      <c r="E56" s="17"/>
      <c r="G56" s="1">
        <f>COUNTIF(H6:H40,"B*")</f>
        <v>0</v>
      </c>
      <c r="H56" s="17" t="s">
        <v>52</v>
      </c>
    </row>
    <row r="57" spans="1:11">
      <c r="C57" s="1">
        <f>COUNTIF(D6:D40,"C*")</f>
        <v>0</v>
      </c>
      <c r="D57" s="17" t="s">
        <v>53</v>
      </c>
      <c r="E57" s="17"/>
      <c r="G57" s="1">
        <f>COUNTIF(H6:H40,"C*")</f>
        <v>0</v>
      </c>
      <c r="H57" s="17" t="s">
        <v>53</v>
      </c>
    </row>
    <row r="58" spans="1:11">
      <c r="C58" s="1">
        <f>COUNTIF(D6:D40,"D*")</f>
        <v>0</v>
      </c>
      <c r="D58" s="17" t="s">
        <v>54</v>
      </c>
      <c r="E58" s="17"/>
      <c r="G58" s="1">
        <f>COUNTIF(H6:H40,"D*")</f>
        <v>0</v>
      </c>
      <c r="H58" s="17" t="s">
        <v>54</v>
      </c>
    </row>
    <row r="59" spans="1:11">
      <c r="C59" s="1">
        <f>COUNTIF(D6:D40,"F")</f>
        <v>0</v>
      </c>
      <c r="D59" s="17" t="s">
        <v>55</v>
      </c>
      <c r="E59" s="17"/>
      <c r="G59" s="1">
        <f>COUNTIF(H6:H40,"F")</f>
        <v>0</v>
      </c>
      <c r="H59" s="17" t="s">
        <v>55</v>
      </c>
    </row>
    <row r="60" spans="1:11">
      <c r="C60"/>
    </row>
    <row r="61" spans="1:11">
      <c r="C61"/>
    </row>
    <row r="62" spans="1:11">
      <c r="C62"/>
    </row>
    <row r="63" spans="1:11">
      <c r="C63"/>
    </row>
    <row r="64" spans="1:11">
      <c r="C64"/>
    </row>
    <row r="65" spans="1:10">
      <c r="C65"/>
    </row>
    <row r="66" spans="1:10">
      <c r="C66"/>
    </row>
    <row r="77" spans="1:10">
      <c r="A77" s="106" t="s">
        <v>60</v>
      </c>
      <c r="B77" s="106" t="s">
        <v>56</v>
      </c>
      <c r="C77" s="107" t="s">
        <v>57</v>
      </c>
      <c r="D77" s="108" t="s">
        <v>58</v>
      </c>
      <c r="E77" s="108" t="s">
        <v>59</v>
      </c>
      <c r="F77" s="106" t="s">
        <v>60</v>
      </c>
      <c r="G77" s="106" t="s">
        <v>56</v>
      </c>
      <c r="H77" s="107" t="s">
        <v>57</v>
      </c>
      <c r="I77" s="108" t="s">
        <v>58</v>
      </c>
      <c r="J77" s="108" t="s">
        <v>59</v>
      </c>
    </row>
    <row r="78" spans="1:10">
      <c r="A78" s="109">
        <v>41892</v>
      </c>
      <c r="B78" s="110" t="e">
        <f>C49</f>
        <v>#NUM!</v>
      </c>
      <c r="C78" s="110" t="e">
        <f>C53</f>
        <v>#NUM!</v>
      </c>
      <c r="D78" s="110" t="e">
        <f>C52</f>
        <v>#NUM!</v>
      </c>
      <c r="E78" s="110" t="e">
        <f>C50</f>
        <v>#NUM!</v>
      </c>
      <c r="F78" s="109">
        <v>41892</v>
      </c>
      <c r="G78" s="110" t="e">
        <f>H49</f>
        <v>#NUM!</v>
      </c>
      <c r="H78" s="110" t="e">
        <f>H53</f>
        <v>#NUM!</v>
      </c>
      <c r="I78" s="110" t="e">
        <f>H52</f>
        <v>#NUM!</v>
      </c>
      <c r="J78" s="110" t="e">
        <f>H50</f>
        <v>#NUM!</v>
      </c>
    </row>
    <row r="79" spans="1:10">
      <c r="B79" s="105"/>
    </row>
    <row r="96" spans="9:9">
      <c r="I96" s="105"/>
    </row>
  </sheetData>
  <mergeCells count="5">
    <mergeCell ref="K4:L4"/>
    <mergeCell ref="K5:L5"/>
    <mergeCell ref="A42:B42"/>
    <mergeCell ref="F42:G42"/>
    <mergeCell ref="K44:N44"/>
  </mergeCells>
  <pageMargins left="0.75" right="0.75" top="1" bottom="1" header="0.5" footer="0.5"/>
  <pageSetup scale="78" orientation="portrait" horizontalDpi="300" verticalDpi="300"/>
  <headerFooter>
    <oddFooter>&amp;RCreated by Elias Moo</oddFooter>
  </headerFooter>
  <drawing r:id="rId1"/>
  <legacy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96"/>
  <sheetViews>
    <sheetView workbookViewId="0">
      <selection activeCell="B13" sqref="B13"/>
    </sheetView>
  </sheetViews>
  <sheetFormatPr baseColWidth="10" defaultColWidth="8.83203125" defaultRowHeight="12" x14ac:dyDescent="0"/>
  <cols>
    <col min="1" max="1" width="10.83203125" customWidth="1"/>
    <col min="2" max="2" width="13.1640625" customWidth="1"/>
    <col min="3" max="3" width="13.1640625" style="6" customWidth="1"/>
    <col min="4" max="4" width="13.1640625" style="2" customWidth="1"/>
    <col min="5" max="5" width="6.1640625" style="2" customWidth="1"/>
    <col min="6" max="6" width="13.1640625" customWidth="1"/>
    <col min="7" max="7" width="13.1640625" style="3" customWidth="1"/>
    <col min="8" max="8" width="13.1640625" customWidth="1"/>
    <col min="9" max="9" width="15.1640625" customWidth="1"/>
    <col min="10" max="10" width="5.6640625" customWidth="1"/>
    <col min="11" max="11" width="14.1640625" customWidth="1"/>
    <col min="12" max="12" width="12.1640625" customWidth="1"/>
    <col min="13" max="13" width="3.33203125" customWidth="1"/>
    <col min="14" max="14" width="8.6640625" customWidth="1"/>
    <col min="15" max="15" width="12" customWidth="1"/>
  </cols>
  <sheetData>
    <row r="1" spans="1:13" ht="15">
      <c r="A1" s="111" t="s">
        <v>61</v>
      </c>
    </row>
    <row r="2" spans="1:13">
      <c r="A2" s="71" t="s">
        <v>5</v>
      </c>
      <c r="B2" s="74"/>
      <c r="C2" s="72" t="s">
        <v>6</v>
      </c>
      <c r="D2" s="75"/>
      <c r="E2" s="73"/>
      <c r="F2" s="71" t="s">
        <v>7</v>
      </c>
      <c r="G2" s="78"/>
      <c r="H2" s="71" t="s">
        <v>11</v>
      </c>
      <c r="I2" s="80"/>
    </row>
    <row r="3" spans="1:13" ht="13" thickBot="1">
      <c r="A3" s="71" t="s">
        <v>8</v>
      </c>
      <c r="B3" s="77"/>
      <c r="C3" s="72" t="s">
        <v>9</v>
      </c>
      <c r="D3" s="76"/>
      <c r="E3" s="73"/>
      <c r="F3" s="71" t="s">
        <v>10</v>
      </c>
      <c r="G3" s="79"/>
      <c r="H3" s="71"/>
    </row>
    <row r="4" spans="1:13" ht="24" customHeight="1" thickBot="1">
      <c r="K4" s="124" t="s">
        <v>27</v>
      </c>
      <c r="L4" s="125"/>
      <c r="M4" s="18"/>
    </row>
    <row r="5" spans="1:13" ht="18" customHeight="1">
      <c r="A5" s="30" t="s">
        <v>49</v>
      </c>
      <c r="B5" s="31" t="s">
        <v>1</v>
      </c>
      <c r="C5" s="32" t="s">
        <v>31</v>
      </c>
      <c r="D5" s="63" t="s">
        <v>0</v>
      </c>
      <c r="E5" s="59"/>
      <c r="F5" s="68" t="s">
        <v>2</v>
      </c>
      <c r="G5" s="69" t="s">
        <v>31</v>
      </c>
      <c r="H5" s="70" t="s">
        <v>33</v>
      </c>
      <c r="K5" s="122" t="s">
        <v>26</v>
      </c>
      <c r="L5" s="123"/>
      <c r="M5" s="18"/>
    </row>
    <row r="6" spans="1:13" ht="13" thickBot="1">
      <c r="A6" s="61">
        <v>1</v>
      </c>
      <c r="B6" s="11"/>
      <c r="C6" s="83" t="str">
        <f>IF(B6="","",(B6/B45))</f>
        <v/>
      </c>
      <c r="D6" s="84" t="e">
        <f>LOOKUP(C6,K7:K19,J7:J19)</f>
        <v>#N/A</v>
      </c>
      <c r="E6" s="29"/>
      <c r="F6" s="64"/>
      <c r="G6" s="112" t="str">
        <f>IF(F6="","",(F6/G45))</f>
        <v/>
      </c>
      <c r="H6" s="23" t="e">
        <f>LOOKUP(G6,K7:K19,J7:J19)</f>
        <v>#N/A</v>
      </c>
      <c r="K6" s="25" t="s">
        <v>50</v>
      </c>
      <c r="L6" s="26" t="s">
        <v>19</v>
      </c>
    </row>
    <row r="7" spans="1:13" ht="13" thickBot="1">
      <c r="A7" s="61">
        <v>2</v>
      </c>
      <c r="B7" s="11"/>
      <c r="C7" s="83" t="str">
        <f>IF(B7="","",(B7/B45))</f>
        <v/>
      </c>
      <c r="D7" s="84" t="e">
        <f>LOOKUP(C7,K7:K19,J7:J19)</f>
        <v>#N/A</v>
      </c>
      <c r="E7" s="29"/>
      <c r="F7" s="64"/>
      <c r="G7" s="112" t="str">
        <f>IF(F7="","",(F7/G45))</f>
        <v/>
      </c>
      <c r="H7" s="22" t="e">
        <f>LOOKUP(G7,K7:K19,J7:J19)</f>
        <v>#N/A</v>
      </c>
      <c r="J7" s="81" t="s">
        <v>18</v>
      </c>
      <c r="K7" s="88">
        <v>0</v>
      </c>
      <c r="L7" s="89">
        <v>0.59489999999999998</v>
      </c>
      <c r="M7" s="19"/>
    </row>
    <row r="8" spans="1:13" ht="13" thickBot="1">
      <c r="A8" s="61">
        <v>3</v>
      </c>
      <c r="B8" s="11"/>
      <c r="C8" s="83" t="str">
        <f>IF(B8="","",(B8/B45))</f>
        <v/>
      </c>
      <c r="D8" s="84" t="e">
        <f>LOOKUP(C8,K7:K19,J7:J19)</f>
        <v>#N/A</v>
      </c>
      <c r="E8" s="29"/>
      <c r="F8" s="64"/>
      <c r="G8" s="112" t="str">
        <f>IF(F8="","",(F8/G45))</f>
        <v/>
      </c>
      <c r="H8" s="22" t="e">
        <f>LOOKUP(G8,K7:K19,J7:J19)</f>
        <v>#N/A</v>
      </c>
      <c r="J8" s="82" t="s">
        <v>17</v>
      </c>
      <c r="K8" s="90">
        <v>0.59499999999999997</v>
      </c>
      <c r="L8" s="91">
        <v>0.6149</v>
      </c>
      <c r="M8" s="20"/>
    </row>
    <row r="9" spans="1:13" ht="13" thickBot="1">
      <c r="A9" s="61">
        <v>4</v>
      </c>
      <c r="B9" s="11"/>
      <c r="C9" s="83" t="str">
        <f>IF(B9="","",(B9/B45))</f>
        <v/>
      </c>
      <c r="D9" s="84" t="e">
        <f>LOOKUP(C9,K7:K19,J7:J19)</f>
        <v>#N/A</v>
      </c>
      <c r="E9" s="29"/>
      <c r="F9" s="64"/>
      <c r="G9" s="112" t="str">
        <f>IF(F9="","",(F9/G45))</f>
        <v/>
      </c>
      <c r="H9" s="22" t="e">
        <f>LOOKUP(G9,K7:K19,J7:J19)</f>
        <v>#N/A</v>
      </c>
      <c r="J9" s="81" t="s">
        <v>16</v>
      </c>
      <c r="K9" s="88">
        <v>0.61499999999999999</v>
      </c>
      <c r="L9" s="89">
        <v>0.67490000000000006</v>
      </c>
      <c r="M9" s="19"/>
    </row>
    <row r="10" spans="1:13" ht="13" thickBot="1">
      <c r="A10" s="61">
        <v>5</v>
      </c>
      <c r="B10" s="11"/>
      <c r="C10" s="83" t="str">
        <f>IF(B10="","",(B10/B45))</f>
        <v/>
      </c>
      <c r="D10" s="84" t="e">
        <f>LOOKUP(C10,K7:K19,J7:J19)</f>
        <v>#N/A</v>
      </c>
      <c r="E10" s="29"/>
      <c r="F10" s="64"/>
      <c r="G10" s="112" t="str">
        <f>IF(F10="","",(F10/G45))</f>
        <v/>
      </c>
      <c r="H10" s="22" t="e">
        <f>LOOKUP(G10,K7:K19,J7:J19)</f>
        <v>#N/A</v>
      </c>
      <c r="J10" s="82" t="s">
        <v>20</v>
      </c>
      <c r="K10" s="90">
        <v>0.67500000000000004</v>
      </c>
      <c r="L10" s="91">
        <v>0.69489999999999996</v>
      </c>
      <c r="M10" s="20"/>
    </row>
    <row r="11" spans="1:13" ht="13" thickBot="1">
      <c r="A11" s="61">
        <v>6</v>
      </c>
      <c r="B11" s="11"/>
      <c r="C11" s="83" t="str">
        <f>IF(B11="","",(B11/B45))</f>
        <v/>
      </c>
      <c r="D11" s="84" t="e">
        <f>LOOKUP(C11,K7:K19,J7:J19)</f>
        <v>#N/A</v>
      </c>
      <c r="E11" s="29"/>
      <c r="F11" s="64"/>
      <c r="G11" s="112" t="str">
        <f>IF(F11="","",(F11/G45))</f>
        <v/>
      </c>
      <c r="H11" s="22" t="e">
        <f>LOOKUP(G11,K7:K19,J7:J19)</f>
        <v>#N/A</v>
      </c>
      <c r="J11" s="81" t="s">
        <v>21</v>
      </c>
      <c r="K11" s="88">
        <v>0.69499999999999995</v>
      </c>
      <c r="L11" s="89">
        <v>0.71489999999999998</v>
      </c>
      <c r="M11" s="19"/>
    </row>
    <row r="12" spans="1:13" ht="13" thickBot="1">
      <c r="A12" s="61">
        <v>7</v>
      </c>
      <c r="B12" s="11"/>
      <c r="C12" s="83" t="str">
        <f>IF(B12="","",(B12/B45))</f>
        <v/>
      </c>
      <c r="D12" s="84" t="e">
        <f>LOOKUP(C12,K7:K19,J7:J19)</f>
        <v>#N/A</v>
      </c>
      <c r="E12" s="29"/>
      <c r="F12" s="64"/>
      <c r="G12" s="112" t="str">
        <f>IF(F12="","",(F12/G45))</f>
        <v/>
      </c>
      <c r="H12" s="22" t="e">
        <f>LOOKUP(G12,K7:K19,J7:J19)</f>
        <v>#N/A</v>
      </c>
      <c r="J12" s="81" t="s">
        <v>15</v>
      </c>
      <c r="K12" s="88">
        <v>0.71499999999999997</v>
      </c>
      <c r="L12" s="89">
        <v>0.77490000000000003</v>
      </c>
      <c r="M12" s="19"/>
    </row>
    <row r="13" spans="1:13" ht="13" thickBot="1">
      <c r="A13" s="61">
        <v>8</v>
      </c>
      <c r="B13" s="11"/>
      <c r="C13" s="83" t="str">
        <f>IF(B13="","",(B13/B45))</f>
        <v/>
      </c>
      <c r="D13" s="84" t="e">
        <f>LOOKUP(C13,K7:K19,J7:J19)</f>
        <v>#N/A</v>
      </c>
      <c r="E13" s="29"/>
      <c r="F13" s="64"/>
      <c r="G13" s="112" t="str">
        <f>IF(F13="","",(F13/G45))</f>
        <v/>
      </c>
      <c r="H13" s="22" t="e">
        <f>LOOKUP(G13,K7:K19,J7:J19)</f>
        <v>#N/A</v>
      </c>
      <c r="J13" s="81" t="s">
        <v>41</v>
      </c>
      <c r="K13" s="88">
        <v>0.77500000000000002</v>
      </c>
      <c r="L13" s="89">
        <v>0.79490000000000005</v>
      </c>
      <c r="M13" s="19"/>
    </row>
    <row r="14" spans="1:13" ht="13" thickBot="1">
      <c r="A14" s="61">
        <v>9</v>
      </c>
      <c r="B14" s="11"/>
      <c r="C14" s="83" t="str">
        <f>IF(B14="","",(B14/B45))</f>
        <v/>
      </c>
      <c r="D14" s="84" t="e">
        <f>LOOKUP(C14,K7:K19,J7:J19)</f>
        <v>#N/A</v>
      </c>
      <c r="E14" s="29"/>
      <c r="F14" s="64"/>
      <c r="G14" s="112" t="str">
        <f>IF(F14="","",(F14/G45))</f>
        <v/>
      </c>
      <c r="H14" s="22" t="e">
        <f>LOOKUP(G14,K7:K19,J7:J19)</f>
        <v>#N/A</v>
      </c>
      <c r="J14" s="81" t="s">
        <v>14</v>
      </c>
      <c r="K14" s="88">
        <v>0.79500000000000004</v>
      </c>
      <c r="L14" s="89">
        <v>0.81489999999999996</v>
      </c>
      <c r="M14" s="19"/>
    </row>
    <row r="15" spans="1:13" ht="13" thickBot="1">
      <c r="A15" s="61">
        <v>10</v>
      </c>
      <c r="B15" s="11"/>
      <c r="C15" s="83" t="str">
        <f>IF(B15="","",(B15/B45))</f>
        <v/>
      </c>
      <c r="D15" s="84" t="e">
        <f>LOOKUP(C15,K7:K19,J7:J19)</f>
        <v>#N/A</v>
      </c>
      <c r="E15" s="29"/>
      <c r="F15" s="64"/>
      <c r="G15" s="112" t="str">
        <f>IF(F15="","",(F15/G45))</f>
        <v/>
      </c>
      <c r="H15" s="22" t="e">
        <f>LOOKUP(G15,K7:K19,J7:J19)</f>
        <v>#N/A</v>
      </c>
      <c r="J15" s="81" t="s">
        <v>13</v>
      </c>
      <c r="K15" s="88">
        <v>0.81499999999999995</v>
      </c>
      <c r="L15" s="89">
        <v>0.87490000000000001</v>
      </c>
      <c r="M15" s="19"/>
    </row>
    <row r="16" spans="1:13" ht="13" thickBot="1">
      <c r="A16" s="61">
        <v>11</v>
      </c>
      <c r="B16" s="11"/>
      <c r="C16" s="83" t="str">
        <f>IF(B16="","",(B16/B45))</f>
        <v/>
      </c>
      <c r="D16" s="84" t="e">
        <f>LOOKUP(C16,K7:K19,J7:J19)</f>
        <v>#N/A</v>
      </c>
      <c r="E16" s="29"/>
      <c r="F16" s="64"/>
      <c r="G16" s="112" t="str">
        <f>IF(F16="","",(F16/G45))</f>
        <v/>
      </c>
      <c r="H16" s="22" t="e">
        <f>LOOKUP(G16,K7:K19,J7:J19)</f>
        <v>#N/A</v>
      </c>
      <c r="J16" s="81" t="s">
        <v>22</v>
      </c>
      <c r="K16" s="88">
        <v>0.875</v>
      </c>
      <c r="L16" s="89">
        <v>0.89490000000000003</v>
      </c>
      <c r="M16" s="19"/>
    </row>
    <row r="17" spans="1:13" ht="13" thickBot="1">
      <c r="A17" s="61">
        <v>12</v>
      </c>
      <c r="B17" s="11"/>
      <c r="C17" s="83" t="str">
        <f>IF(B17="","",(B17/B45))</f>
        <v/>
      </c>
      <c r="D17" s="84" t="e">
        <f>LOOKUP(C17,K7:K19,J7:J19)</f>
        <v>#N/A</v>
      </c>
      <c r="E17" s="29"/>
      <c r="F17" s="64"/>
      <c r="G17" s="112" t="str">
        <f>IF(F17="","",(F17/G45))</f>
        <v/>
      </c>
      <c r="H17" s="22" t="e">
        <f>LOOKUP(G17,K7:K19,J7:J19)</f>
        <v>#N/A</v>
      </c>
      <c r="J17" s="81" t="s">
        <v>23</v>
      </c>
      <c r="K17" s="88">
        <v>0.89500000000000002</v>
      </c>
      <c r="L17" s="89">
        <v>0.91490000000000005</v>
      </c>
      <c r="M17" s="19"/>
    </row>
    <row r="18" spans="1:13" ht="13" thickBot="1">
      <c r="A18" s="61">
        <v>13</v>
      </c>
      <c r="B18" s="11"/>
      <c r="C18" s="83" t="str">
        <f>IF(B18="","",(B18/B45))</f>
        <v/>
      </c>
      <c r="D18" s="84" t="e">
        <f>LOOKUP(C18,K7:K19,J7:J19)</f>
        <v>#N/A</v>
      </c>
      <c r="E18" s="29"/>
      <c r="F18" s="64"/>
      <c r="G18" s="112" t="str">
        <f>IF(F18="","",(F18/G45))</f>
        <v/>
      </c>
      <c r="H18" s="22" t="e">
        <f>LOOKUP(G18,K7:K19,J7:J19)</f>
        <v>#N/A</v>
      </c>
      <c r="J18" s="81" t="s">
        <v>12</v>
      </c>
      <c r="K18" s="88">
        <v>0.91500000000000004</v>
      </c>
      <c r="L18" s="89">
        <v>0.9849</v>
      </c>
      <c r="M18" s="19"/>
    </row>
    <row r="19" spans="1:13" ht="13" thickBot="1">
      <c r="A19" s="61">
        <v>14</v>
      </c>
      <c r="B19" s="11"/>
      <c r="C19" s="83" t="str">
        <f>IF(B19="","",(B19/B45))</f>
        <v/>
      </c>
      <c r="D19" s="84" t="e">
        <f>LOOKUP(C19,K7:K19,J7:J19)</f>
        <v>#N/A</v>
      </c>
      <c r="E19" s="29"/>
      <c r="F19" s="64"/>
      <c r="G19" s="112" t="str">
        <f>IF(F19="","",(F19/G45))</f>
        <v/>
      </c>
      <c r="H19" s="22" t="e">
        <f>LOOKUP(G19,K7:K19,J7:J19)</f>
        <v>#N/A</v>
      </c>
      <c r="J19" s="81" t="s">
        <v>24</v>
      </c>
      <c r="K19" s="88">
        <v>0.98499999999999999</v>
      </c>
      <c r="L19" s="89">
        <v>1</v>
      </c>
      <c r="M19" s="19"/>
    </row>
    <row r="20" spans="1:13">
      <c r="A20" s="61">
        <v>15</v>
      </c>
      <c r="B20" s="11"/>
      <c r="C20" s="83" t="str">
        <f>IF(B20="","",(B20/B45))</f>
        <v/>
      </c>
      <c r="D20" s="84" t="e">
        <f>LOOKUP(C20,K7:K19,J7:J19)</f>
        <v>#N/A</v>
      </c>
      <c r="E20" s="29"/>
      <c r="F20" s="64"/>
      <c r="G20" s="112" t="str">
        <f>IF(F20="","",(F20/G45))</f>
        <v/>
      </c>
      <c r="H20" s="22" t="e">
        <f>LOOKUP(G20,K7:K19,J7:J19)</f>
        <v>#N/A</v>
      </c>
      <c r="J20" s="87" t="s">
        <v>25</v>
      </c>
    </row>
    <row r="21" spans="1:13">
      <c r="A21" s="61">
        <v>16</v>
      </c>
      <c r="B21" s="11"/>
      <c r="C21" s="83" t="str">
        <f>IF(B21="","",(B21/B45))</f>
        <v/>
      </c>
      <c r="D21" s="84" t="e">
        <f>LOOKUP(C21,K7:K19,J7:J19)</f>
        <v>#N/A</v>
      </c>
      <c r="E21" s="29"/>
      <c r="F21" s="64"/>
      <c r="G21" s="65" t="str">
        <f>IF(F21="","",(F21/G45))</f>
        <v/>
      </c>
      <c r="H21" s="22" t="e">
        <f>LOOKUP(G21,K7:K19,J7:J19)</f>
        <v>#N/A</v>
      </c>
    </row>
    <row r="22" spans="1:13" ht="12" customHeight="1">
      <c r="A22" s="61">
        <v>17</v>
      </c>
      <c r="B22" s="11"/>
      <c r="C22" s="83" t="str">
        <f>IF(B22="","",(B22/B45))</f>
        <v/>
      </c>
      <c r="D22" s="84" t="e">
        <f>LOOKUP(C22,K7:K19,J7:J19)</f>
        <v>#N/A</v>
      </c>
      <c r="E22" s="29"/>
      <c r="F22" s="64"/>
      <c r="G22" s="65" t="str">
        <f>IF(F22="","",(F22/G45))</f>
        <v/>
      </c>
      <c r="H22" s="22" t="e">
        <f>LOOKUP(G22,K7:K19,J7:J19)</f>
        <v>#N/A</v>
      </c>
    </row>
    <row r="23" spans="1:13">
      <c r="A23" s="61">
        <v>18</v>
      </c>
      <c r="B23" s="11"/>
      <c r="C23" s="83" t="str">
        <f>IF(B23="","",(B23/B45))</f>
        <v/>
      </c>
      <c r="D23" s="84" t="e">
        <f>LOOKUP(C23,K7:K19,J7:J19)</f>
        <v>#N/A</v>
      </c>
      <c r="E23" s="29"/>
      <c r="F23" s="64"/>
      <c r="G23" s="65" t="str">
        <f>IF(F23="","",(F23/G45))</f>
        <v/>
      </c>
      <c r="H23" s="22" t="e">
        <f>LOOKUP(G23,K7:K19,J7:J19)</f>
        <v>#N/A</v>
      </c>
    </row>
    <row r="24" spans="1:13">
      <c r="A24" s="61">
        <v>19</v>
      </c>
      <c r="B24" s="11"/>
      <c r="C24" s="83" t="str">
        <f>IF(B24="","",(B24/B45))</f>
        <v/>
      </c>
      <c r="D24" s="84" t="e">
        <f>LOOKUP(C24,K7:K19,J7:J19)</f>
        <v>#N/A</v>
      </c>
      <c r="E24" s="29"/>
      <c r="F24" s="64"/>
      <c r="G24" s="65" t="str">
        <f>IF(F24="","",(F24/G45))</f>
        <v/>
      </c>
      <c r="H24" s="22" t="e">
        <f>LOOKUP(G24,K7:K19,J7:J19)</f>
        <v>#N/A</v>
      </c>
    </row>
    <row r="25" spans="1:13">
      <c r="A25" s="61">
        <v>20</v>
      </c>
      <c r="B25" s="11"/>
      <c r="C25" s="83" t="str">
        <f>IF(B25="","",(B25/B45))</f>
        <v/>
      </c>
      <c r="D25" s="84" t="e">
        <f>LOOKUP(C25,K7:K19,J7:J19)</f>
        <v>#N/A</v>
      </c>
      <c r="E25" s="29"/>
      <c r="F25" s="64"/>
      <c r="G25" s="65" t="str">
        <f>IF(F25="","",(F25/G45))</f>
        <v/>
      </c>
      <c r="H25" s="22" t="e">
        <f>LOOKUP(G25,K7:K19,J7:J19)</f>
        <v>#N/A</v>
      </c>
    </row>
    <row r="26" spans="1:13">
      <c r="A26" s="61">
        <v>21</v>
      </c>
      <c r="B26" s="11"/>
      <c r="C26" s="83" t="str">
        <f>IF(B26="","",(B26/B45))</f>
        <v/>
      </c>
      <c r="D26" s="84" t="e">
        <f>LOOKUP(C26,K7:K19,J7:J19)</f>
        <v>#N/A</v>
      </c>
      <c r="E26" s="29"/>
      <c r="F26" s="64"/>
      <c r="G26" s="65" t="str">
        <f>IF(F26="","",(F26/G45))</f>
        <v/>
      </c>
      <c r="H26" s="22" t="e">
        <f>LOOKUP(G26,K7:K19,J7:J19)</f>
        <v>#N/A</v>
      </c>
    </row>
    <row r="27" spans="1:13">
      <c r="A27" s="61">
        <v>22</v>
      </c>
      <c r="B27" s="11"/>
      <c r="C27" s="83" t="str">
        <f>IF(B27="","",(B27/B45))</f>
        <v/>
      </c>
      <c r="D27" s="84" t="e">
        <f>LOOKUP(C27,K7:K19,J7:J19)</f>
        <v>#N/A</v>
      </c>
      <c r="E27" s="29"/>
      <c r="F27" s="64"/>
      <c r="G27" s="65" t="str">
        <f>IF(F27="","",(F27/G45))</f>
        <v/>
      </c>
      <c r="H27" s="22" t="e">
        <f>LOOKUP(G27,K7:K19,J7:J19)</f>
        <v>#N/A</v>
      </c>
    </row>
    <row r="28" spans="1:13">
      <c r="A28" s="61">
        <v>23</v>
      </c>
      <c r="B28" s="11"/>
      <c r="C28" s="83" t="str">
        <f>IF(B28="","",(B28/B45))</f>
        <v/>
      </c>
      <c r="D28" s="84" t="e">
        <f>LOOKUP(C28,K7:K19,J7:J19)</f>
        <v>#N/A</v>
      </c>
      <c r="E28" s="29"/>
      <c r="F28" s="64"/>
      <c r="G28" s="65" t="str">
        <f>IF(F28="","",(F28/G45))</f>
        <v/>
      </c>
      <c r="H28" s="22" t="e">
        <f>LOOKUP(G28,K7:K19,J7:J19)</f>
        <v>#N/A</v>
      </c>
    </row>
    <row r="29" spans="1:13">
      <c r="A29" s="61">
        <v>24</v>
      </c>
      <c r="B29" s="11"/>
      <c r="C29" s="83" t="str">
        <f>IF(B29="","",(B29/B45))</f>
        <v/>
      </c>
      <c r="D29" s="84" t="e">
        <f>LOOKUP(C29,K7:K19,J7:J19)</f>
        <v>#N/A</v>
      </c>
      <c r="E29" s="29"/>
      <c r="F29" s="64"/>
      <c r="G29" s="65" t="str">
        <f>IF(F29="","",(F29/G45))</f>
        <v/>
      </c>
      <c r="H29" s="22" t="e">
        <f>LOOKUP(G29,K7:K19,J7:J19)</f>
        <v>#N/A</v>
      </c>
    </row>
    <row r="30" spans="1:13">
      <c r="A30" s="61">
        <v>25</v>
      </c>
      <c r="B30" s="11"/>
      <c r="C30" s="83" t="str">
        <f>IF(B30="","",(B30/B45))</f>
        <v/>
      </c>
      <c r="D30" s="84" t="e">
        <f>LOOKUP(C30,K7:K19,J7:J19)</f>
        <v>#N/A</v>
      </c>
      <c r="E30" s="29"/>
      <c r="F30" s="64"/>
      <c r="G30" s="65" t="str">
        <f>IF(F30="","",(F30/G45))</f>
        <v/>
      </c>
      <c r="H30" s="22" t="e">
        <f>LOOKUP(G30,K7:K19,J7:J19)</f>
        <v>#N/A</v>
      </c>
    </row>
    <row r="31" spans="1:13">
      <c r="A31" s="61">
        <v>26</v>
      </c>
      <c r="B31" s="11"/>
      <c r="C31" s="83" t="str">
        <f>IF(B31="","",(B31/B45))</f>
        <v/>
      </c>
      <c r="D31" s="84" t="e">
        <f>LOOKUP(C31,K7:K19,J7:J19)</f>
        <v>#N/A</v>
      </c>
      <c r="E31" s="29"/>
      <c r="F31" s="64"/>
      <c r="G31" s="65" t="str">
        <f>IF(F31="","",(F31/G45))</f>
        <v/>
      </c>
      <c r="H31" s="22" t="e">
        <f>LOOKUP(G31,K7:K19,J7:J19)</f>
        <v>#N/A</v>
      </c>
    </row>
    <row r="32" spans="1:13">
      <c r="A32" s="61">
        <v>27</v>
      </c>
      <c r="B32" s="11"/>
      <c r="C32" s="83" t="str">
        <f>IF(B32="","",(B32/B45))</f>
        <v/>
      </c>
      <c r="D32" s="84" t="e">
        <f>LOOKUP(C32,K7:K19,J7:J19)</f>
        <v>#N/A</v>
      </c>
      <c r="E32" s="29"/>
      <c r="F32" s="64"/>
      <c r="G32" s="65" t="str">
        <f>IF(F32="","",(F32/G45))</f>
        <v/>
      </c>
      <c r="H32" s="22" t="e">
        <f>LOOKUP(G32,K7:K19,J7:J19)</f>
        <v>#N/A</v>
      </c>
      <c r="I32" s="13"/>
    </row>
    <row r="33" spans="1:17">
      <c r="A33" s="61">
        <v>28</v>
      </c>
      <c r="B33" s="11"/>
      <c r="C33" s="83" t="str">
        <f>IF(B33="","",(B33/B45))</f>
        <v/>
      </c>
      <c r="D33" s="84" t="e">
        <f>LOOKUP(C33,K7:K19,J7:J19)</f>
        <v>#N/A</v>
      </c>
      <c r="E33" s="29"/>
      <c r="F33" s="64"/>
      <c r="G33" s="65" t="str">
        <f>IF(F33="","",(F33/G45))</f>
        <v/>
      </c>
      <c r="H33" s="22" t="e">
        <f>LOOKUP(G33,K7:K19,J7:J19)</f>
        <v>#N/A</v>
      </c>
      <c r="I33" s="13"/>
    </row>
    <row r="34" spans="1:17">
      <c r="A34" s="61">
        <v>29</v>
      </c>
      <c r="B34" s="11"/>
      <c r="C34" s="83" t="str">
        <f>IF(B34="","",(B34/B45))</f>
        <v/>
      </c>
      <c r="D34" s="84" t="e">
        <f>LOOKUP(C34,K7:K19,J7:J19)</f>
        <v>#N/A</v>
      </c>
      <c r="E34" s="29"/>
      <c r="F34" s="64"/>
      <c r="G34" s="65" t="str">
        <f>IF(F34="","",(F34/G45))</f>
        <v/>
      </c>
      <c r="H34" s="22" t="e">
        <f>LOOKUP(G34,K7:K19,J7:J19)</f>
        <v>#N/A</v>
      </c>
      <c r="I34" s="13"/>
    </row>
    <row r="35" spans="1:17">
      <c r="A35" s="61">
        <v>30</v>
      </c>
      <c r="B35" s="11"/>
      <c r="C35" s="83" t="str">
        <f>IF(B35="","",(B35/B45))</f>
        <v/>
      </c>
      <c r="D35" s="84" t="e">
        <f>LOOKUP(C35,K7:K19,J7:J19)</f>
        <v>#N/A</v>
      </c>
      <c r="E35" s="29"/>
      <c r="F35" s="64"/>
      <c r="G35" s="65" t="str">
        <f>IF(F35="","",(F35/G45))</f>
        <v/>
      </c>
      <c r="H35" s="22" t="e">
        <f>LOOKUP(G35,K7:K19,J7:J19)</f>
        <v>#N/A</v>
      </c>
      <c r="I35" s="13"/>
    </row>
    <row r="36" spans="1:17">
      <c r="A36" s="61">
        <v>31</v>
      </c>
      <c r="B36" s="11"/>
      <c r="C36" s="83" t="str">
        <f>IF(B36="","",(B36/B45))</f>
        <v/>
      </c>
      <c r="D36" s="84" t="e">
        <f>LOOKUP(C36,K7:K19,J7:J19)</f>
        <v>#N/A</v>
      </c>
      <c r="E36" s="29"/>
      <c r="F36" s="64"/>
      <c r="G36" s="65" t="str">
        <f>IF(F36="","",(F36/G45))</f>
        <v/>
      </c>
      <c r="H36" s="22" t="e">
        <f>LOOKUP(G36,K7:K19,J7:J19)</f>
        <v>#N/A</v>
      </c>
      <c r="I36" s="13"/>
      <c r="J36" s="15"/>
    </row>
    <row r="37" spans="1:17">
      <c r="A37" s="61">
        <v>32</v>
      </c>
      <c r="B37" s="11"/>
      <c r="C37" s="83" t="str">
        <f>IF(B37="","",(B37/B45))</f>
        <v/>
      </c>
      <c r="D37" s="84" t="e">
        <f>LOOKUP(C37,K7:K19,J7:J19)</f>
        <v>#N/A</v>
      </c>
      <c r="E37" s="29"/>
      <c r="F37" s="64"/>
      <c r="G37" s="65" t="str">
        <f>IF(F37="","",(F37/G45))</f>
        <v/>
      </c>
      <c r="H37" s="22" t="e">
        <f>LOOKUP(G37,K7:K19,J7:J19)</f>
        <v>#N/A</v>
      </c>
      <c r="I37" s="13"/>
      <c r="J37" s="13"/>
      <c r="K37" s="13"/>
      <c r="L37" s="13"/>
      <c r="M37" s="13"/>
      <c r="N37" s="13"/>
      <c r="O37" s="13"/>
      <c r="P37" s="13"/>
      <c r="Q37" s="13"/>
    </row>
    <row r="38" spans="1:17">
      <c r="A38" s="61">
        <v>33</v>
      </c>
      <c r="B38" s="11"/>
      <c r="C38" s="83" t="str">
        <f>IF(B38="","",(B38/B45))</f>
        <v/>
      </c>
      <c r="D38" s="84" t="e">
        <f>LOOKUP(C38,K7:K19,J7:J19)</f>
        <v>#N/A</v>
      </c>
      <c r="E38" s="29"/>
      <c r="F38" s="64"/>
      <c r="G38" s="65" t="str">
        <f>IF(F38="","",(F38/G45))</f>
        <v/>
      </c>
      <c r="H38" s="22" t="e">
        <f>LOOKUP(G38,K7:K19,J7:J19)</f>
        <v>#N/A</v>
      </c>
      <c r="I38" s="13"/>
      <c r="J38" s="13"/>
      <c r="K38" s="13"/>
      <c r="L38" s="13"/>
      <c r="M38" s="13"/>
      <c r="N38" s="13"/>
      <c r="O38" s="13"/>
      <c r="P38" s="13"/>
      <c r="Q38" s="13"/>
    </row>
    <row r="39" spans="1:17">
      <c r="A39" s="61">
        <v>34</v>
      </c>
      <c r="B39" s="11"/>
      <c r="C39" s="83" t="str">
        <f>IF(B39="","",(B39/B45))</f>
        <v/>
      </c>
      <c r="D39" s="84" t="e">
        <f>LOOKUP(C39,K7:K19,J7:J19)</f>
        <v>#N/A</v>
      </c>
      <c r="E39" s="29"/>
      <c r="F39" s="64"/>
      <c r="G39" s="65" t="str">
        <f>IF(F39="","",(F39/G45))</f>
        <v/>
      </c>
      <c r="H39" s="22" t="e">
        <f>LOOKUP(G39,K7:K19,J7:J19)</f>
        <v>#N/A</v>
      </c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" thickBot="1">
      <c r="A40" s="62">
        <v>35</v>
      </c>
      <c r="B40" s="12"/>
      <c r="C40" s="85" t="str">
        <f>IF(B40="","",(B40/B45))</f>
        <v/>
      </c>
      <c r="D40" s="86" t="e">
        <f>LOOKUP(C40,K7:K19,J7:J19)</f>
        <v>#N/A</v>
      </c>
      <c r="E40" s="60"/>
      <c r="F40" s="66"/>
      <c r="G40" s="67" t="str">
        <f>IF(F40="","",(F40/G45))</f>
        <v/>
      </c>
      <c r="H40" s="24" t="e">
        <f>LOOKUP(G40,K7:K19,J7:J19)</f>
        <v>#N/A</v>
      </c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" thickBot="1">
      <c r="C41"/>
      <c r="D41"/>
      <c r="E41"/>
      <c r="G41"/>
    </row>
    <row r="42" spans="1:17" ht="13.5" customHeight="1" thickBot="1">
      <c r="A42" s="126" t="s">
        <v>47</v>
      </c>
      <c r="B42" s="127"/>
      <c r="F42" s="126" t="s">
        <v>38</v>
      </c>
      <c r="G42" s="128"/>
    </row>
    <row r="43" spans="1:17" ht="12.75" customHeight="1" thickBot="1">
      <c r="A43" s="8"/>
      <c r="B43" s="21" t="s">
        <v>45</v>
      </c>
      <c r="C43" s="27" t="s">
        <v>43</v>
      </c>
      <c r="D43" s="28" t="s">
        <v>42</v>
      </c>
      <c r="E43" s="35"/>
      <c r="F43" s="36"/>
      <c r="G43" s="21" t="s">
        <v>45</v>
      </c>
      <c r="H43" s="27" t="s">
        <v>43</v>
      </c>
      <c r="I43" s="28" t="s">
        <v>42</v>
      </c>
    </row>
    <row r="44" spans="1:17" ht="29" customHeight="1" thickBot="1">
      <c r="A44" s="55" t="s">
        <v>3</v>
      </c>
      <c r="B44" s="9"/>
      <c r="C44" s="37" t="s">
        <v>44</v>
      </c>
      <c r="D44" s="38" t="s">
        <v>44</v>
      </c>
      <c r="E44" s="33"/>
      <c r="F44" s="53" t="s">
        <v>4</v>
      </c>
      <c r="G44" s="10"/>
      <c r="H44" s="52" t="s">
        <v>44</v>
      </c>
      <c r="I44" s="38" t="s">
        <v>44</v>
      </c>
      <c r="K44" s="129" t="s">
        <v>66</v>
      </c>
      <c r="L44" s="130"/>
      <c r="M44" s="130"/>
      <c r="N44" s="131"/>
    </row>
    <row r="45" spans="1:17" ht="33" customHeight="1" thickBot="1">
      <c r="A45" s="56" t="s">
        <v>37</v>
      </c>
      <c r="B45" s="16">
        <v>50</v>
      </c>
      <c r="C45" s="39">
        <f>(B45/B45)</f>
        <v>1</v>
      </c>
      <c r="D45" s="40" t="str">
        <f>LOOKUP(C45,K7:K19,J7:J19)</f>
        <v>A+</v>
      </c>
      <c r="E45" s="34"/>
      <c r="F45" s="54" t="s">
        <v>30</v>
      </c>
      <c r="G45" s="14">
        <v>20</v>
      </c>
      <c r="H45" s="50">
        <f>(G45/G45)</f>
        <v>1</v>
      </c>
      <c r="I45" s="38" t="str">
        <f>LOOKUP(H45,K7:K19,J7:J19)</f>
        <v>A+</v>
      </c>
      <c r="K45" s="119" t="s">
        <v>64</v>
      </c>
      <c r="L45" s="120"/>
      <c r="M45" s="120"/>
      <c r="N45" s="121"/>
    </row>
    <row r="46" spans="1:17" ht="27.75" customHeight="1" thickBot="1">
      <c r="A46" s="57" t="s">
        <v>46</v>
      </c>
      <c r="B46" s="43" t="e">
        <f>MEDIAN(B6:B40)</f>
        <v>#NUM!</v>
      </c>
      <c r="C46" s="41" t="e">
        <f>MEDIAN(C6:C40)</f>
        <v>#NUM!</v>
      </c>
      <c r="D46" s="38" t="e">
        <f>LOOKUP(C46,K7:K19,J7:J19)</f>
        <v>#NUM!</v>
      </c>
      <c r="E46" s="33"/>
      <c r="F46" s="57" t="s">
        <v>62</v>
      </c>
      <c r="G46" s="49" t="e">
        <f>MEDIAN(F6:F40)</f>
        <v>#NUM!</v>
      </c>
      <c r="H46" s="50" t="e">
        <f>(G46/G45)</f>
        <v>#NUM!</v>
      </c>
      <c r="I46" s="38" t="e">
        <f>LOOKUP(H46,K7:K19,J7:J19)</f>
        <v>#NUM!</v>
      </c>
      <c r="K46" s="113" t="s">
        <v>65</v>
      </c>
      <c r="L46" s="114"/>
      <c r="M46" s="114"/>
      <c r="N46" s="115"/>
    </row>
    <row r="47" spans="1:17" ht="25" thickBot="1">
      <c r="A47" s="57" t="s">
        <v>48</v>
      </c>
      <c r="B47" s="44" t="e">
        <f>AVERAGE(B6:B40)</f>
        <v>#DIV/0!</v>
      </c>
      <c r="C47" s="42" t="e">
        <f>AVERAGE(C6:C31)</f>
        <v>#DIV/0!</v>
      </c>
      <c r="D47" s="38" t="e">
        <f>LOOKUP(C47,K7:K19,J7:J19)</f>
        <v>#DIV/0!</v>
      </c>
      <c r="E47" s="33"/>
      <c r="F47" s="57" t="s">
        <v>63</v>
      </c>
      <c r="G47" s="51" t="e">
        <f>AVERAGE( F6:F40)</f>
        <v>#DIV/0!</v>
      </c>
      <c r="H47" s="50" t="e">
        <f>(G47/G45)</f>
        <v>#DIV/0!</v>
      </c>
      <c r="I47" s="38" t="e">
        <f>LOOKUP(H47,K7:K19,J7:J19)</f>
        <v>#DIV/0!</v>
      </c>
      <c r="K47" s="119" t="s">
        <v>67</v>
      </c>
      <c r="L47" s="120"/>
      <c r="M47" s="120"/>
      <c r="N47" s="121"/>
    </row>
    <row r="48" spans="1:17" s="87" customFormat="1" ht="12" customHeight="1" thickBot="1">
      <c r="A48" s="94" t="s">
        <v>32</v>
      </c>
      <c r="B48" s="95" t="e">
        <f>STDEV(B6:B40)</f>
        <v>#DIV/0!</v>
      </c>
      <c r="C48" s="96" t="s">
        <v>44</v>
      </c>
      <c r="D48" s="97" t="s">
        <v>28</v>
      </c>
      <c r="E48" s="98"/>
      <c r="F48" s="94" t="s">
        <v>32</v>
      </c>
      <c r="G48" s="99" t="e">
        <f>STDEV(F6:F40)</f>
        <v>#DIV/0!</v>
      </c>
      <c r="H48" s="100" t="s">
        <v>44</v>
      </c>
      <c r="I48" s="97" t="s">
        <v>28</v>
      </c>
      <c r="K48" s="116" t="s">
        <v>68</v>
      </c>
      <c r="L48" s="117"/>
      <c r="M48" s="117"/>
      <c r="N48" s="118"/>
    </row>
    <row r="49" spans="1:11" ht="25" thickBot="1">
      <c r="A49" s="58" t="s">
        <v>40</v>
      </c>
      <c r="B49" s="45" t="e">
        <f>QUARTILE(B6:B40,1)</f>
        <v>#NUM!</v>
      </c>
      <c r="C49" s="37" t="e">
        <f>(B49/B45)</f>
        <v>#NUM!</v>
      </c>
      <c r="D49" s="38" t="e">
        <f>LOOKUP(C49,K7:K19,J7:J19)</f>
        <v>#NUM!</v>
      </c>
      <c r="E49" s="33"/>
      <c r="F49" s="58" t="s">
        <v>40</v>
      </c>
      <c r="G49" s="49" t="e">
        <f>QUARTILE(F6:F40,1)</f>
        <v>#NUM!</v>
      </c>
      <c r="H49" s="50" t="e">
        <f>(G49/G45)</f>
        <v>#NUM!</v>
      </c>
      <c r="I49" s="38" t="e">
        <f>LOOKUP(H49,K7:K19,J7:J19)</f>
        <v>#NUM!</v>
      </c>
    </row>
    <row r="50" spans="1:11" ht="12" customHeight="1" thickBot="1">
      <c r="A50" s="57" t="s">
        <v>34</v>
      </c>
      <c r="B50" s="46" t="e">
        <f>QUARTILE(B6:B40,3)</f>
        <v>#NUM!</v>
      </c>
      <c r="C50" s="37" t="e">
        <f>(B50/B45)</f>
        <v>#NUM!</v>
      </c>
      <c r="D50" s="38" t="e">
        <f>LOOKUP(C50,K7:K19,J7:J19)</f>
        <v>#NUM!</v>
      </c>
      <c r="E50" s="33"/>
      <c r="F50" s="57" t="s">
        <v>34</v>
      </c>
      <c r="G50" s="49" t="e">
        <f>QUARTILE(F6:F40,3)</f>
        <v>#NUM!</v>
      </c>
      <c r="H50" s="50" t="e">
        <f>(G50/G45)</f>
        <v>#NUM!</v>
      </c>
      <c r="I50" s="38" t="e">
        <f>LOOKUP(H50,K7:K19,J7:J19)</f>
        <v>#NUM!</v>
      </c>
      <c r="K50" s="87"/>
    </row>
    <row r="51" spans="1:11" s="87" customFormat="1" ht="12" customHeight="1" thickBot="1">
      <c r="A51" s="101" t="s">
        <v>39</v>
      </c>
      <c r="B51" s="102" t="e">
        <f>(B53-B52)</f>
        <v>#NUM!</v>
      </c>
      <c r="C51" s="103"/>
      <c r="D51" s="97"/>
      <c r="E51" s="98"/>
      <c r="F51" s="101" t="s">
        <v>39</v>
      </c>
      <c r="G51" s="104" t="e">
        <f>(G53-G52)</f>
        <v>#NUM!</v>
      </c>
      <c r="H51" s="100"/>
      <c r="I51" s="97"/>
      <c r="K51"/>
    </row>
    <row r="52" spans="1:11" ht="12" customHeight="1" thickBot="1">
      <c r="A52" s="57" t="s">
        <v>35</v>
      </c>
      <c r="B52" s="47" t="e">
        <f>QUARTILE(B6:B40,0)</f>
        <v>#NUM!</v>
      </c>
      <c r="C52" s="42" t="e">
        <f>(B52/B45)</f>
        <v>#NUM!</v>
      </c>
      <c r="D52" s="38" t="e">
        <f>LOOKUP(C52,K7:K19,J7:J19)</f>
        <v>#NUM!</v>
      </c>
      <c r="E52" s="33"/>
      <c r="F52" s="57" t="s">
        <v>35</v>
      </c>
      <c r="G52" s="49" t="e">
        <f>QUARTILE(F6:F40,0)</f>
        <v>#NUM!</v>
      </c>
      <c r="H52" s="50" t="e">
        <f>(G52/G45)</f>
        <v>#NUM!</v>
      </c>
      <c r="I52" s="38" t="e">
        <f>LOOKUP(H52,K7:K19,J7:J19)</f>
        <v>#NUM!</v>
      </c>
    </row>
    <row r="53" spans="1:11" ht="12" customHeight="1" thickBot="1">
      <c r="A53" s="58" t="s">
        <v>36</v>
      </c>
      <c r="B53" s="48" t="e">
        <f>QUARTILE(B6:B40,4)</f>
        <v>#NUM!</v>
      </c>
      <c r="C53" s="37" t="e">
        <f>(B53/B45)</f>
        <v>#NUM!</v>
      </c>
      <c r="D53" s="38" t="e">
        <f>LOOKUP(C53,K7:K19,J7:J19)</f>
        <v>#NUM!</v>
      </c>
      <c r="E53" s="33"/>
      <c r="F53" s="58" t="s">
        <v>36</v>
      </c>
      <c r="G53" s="49" t="e">
        <f>QUARTILE(F6:F40,4)</f>
        <v>#NUM!</v>
      </c>
      <c r="H53" s="50" t="e">
        <f>(G53/G45)</f>
        <v>#NUM!</v>
      </c>
      <c r="I53" s="38" t="e">
        <f>LOOKUP(H53,K7:K19,J7:J19)</f>
        <v>#NUM!</v>
      </c>
    </row>
    <row r="54" spans="1:11" ht="13" thickBot="1">
      <c r="A54" s="4"/>
      <c r="B54" s="5"/>
      <c r="C54" s="7"/>
      <c r="F54" s="1"/>
      <c r="H54" s="1"/>
    </row>
    <row r="55" spans="1:11" ht="13" thickBot="1">
      <c r="A55" s="92" t="s">
        <v>29</v>
      </c>
      <c r="B55" s="93"/>
      <c r="C55" s="1">
        <f>COUNTIF(D6:D40,"A*")</f>
        <v>0</v>
      </c>
      <c r="D55" s="17" t="s">
        <v>51</v>
      </c>
      <c r="E55" s="17"/>
      <c r="G55" s="1">
        <f>COUNTIF(H6:H40,"A*")</f>
        <v>0</v>
      </c>
      <c r="H55" s="17" t="s">
        <v>51</v>
      </c>
    </row>
    <row r="56" spans="1:11">
      <c r="C56" s="1">
        <f>COUNTIF(D6:D40,"B*")</f>
        <v>0</v>
      </c>
      <c r="D56" s="17" t="s">
        <v>52</v>
      </c>
      <c r="E56" s="17"/>
      <c r="G56" s="1">
        <f>COUNTIF(H6:H40,"B*")</f>
        <v>0</v>
      </c>
      <c r="H56" s="17" t="s">
        <v>52</v>
      </c>
    </row>
    <row r="57" spans="1:11">
      <c r="C57" s="1">
        <f>COUNTIF(D6:D40,"C*")</f>
        <v>0</v>
      </c>
      <c r="D57" s="17" t="s">
        <v>53</v>
      </c>
      <c r="E57" s="17"/>
      <c r="G57" s="1">
        <f>COUNTIF(H6:H40,"C*")</f>
        <v>0</v>
      </c>
      <c r="H57" s="17" t="s">
        <v>53</v>
      </c>
    </row>
    <row r="58" spans="1:11">
      <c r="C58" s="1">
        <f>COUNTIF(D6:D40,"D*")</f>
        <v>0</v>
      </c>
      <c r="D58" s="17" t="s">
        <v>54</v>
      </c>
      <c r="E58" s="17"/>
      <c r="G58" s="1">
        <f>COUNTIF(H6:H40,"D*")</f>
        <v>0</v>
      </c>
      <c r="H58" s="17" t="s">
        <v>54</v>
      </c>
    </row>
    <row r="59" spans="1:11">
      <c r="C59" s="1">
        <f>COUNTIF(D6:D40,"F")</f>
        <v>0</v>
      </c>
      <c r="D59" s="17" t="s">
        <v>55</v>
      </c>
      <c r="E59" s="17"/>
      <c r="G59" s="1">
        <f>COUNTIF(H6:H40,"F")</f>
        <v>0</v>
      </c>
      <c r="H59" s="17" t="s">
        <v>55</v>
      </c>
    </row>
    <row r="60" spans="1:11">
      <c r="C60"/>
    </row>
    <row r="61" spans="1:11">
      <c r="C61"/>
    </row>
    <row r="62" spans="1:11">
      <c r="C62"/>
    </row>
    <row r="63" spans="1:11">
      <c r="C63"/>
    </row>
    <row r="64" spans="1:11">
      <c r="C64"/>
    </row>
    <row r="65" spans="1:10">
      <c r="C65"/>
    </row>
    <row r="66" spans="1:10">
      <c r="C66"/>
    </row>
    <row r="77" spans="1:10">
      <c r="A77" s="106" t="s">
        <v>60</v>
      </c>
      <c r="B77" s="106" t="s">
        <v>56</v>
      </c>
      <c r="C77" s="107" t="s">
        <v>57</v>
      </c>
      <c r="D77" s="108" t="s">
        <v>58</v>
      </c>
      <c r="E77" s="108" t="s">
        <v>59</v>
      </c>
      <c r="F77" s="106" t="s">
        <v>60</v>
      </c>
      <c r="G77" s="106" t="s">
        <v>56</v>
      </c>
      <c r="H77" s="107" t="s">
        <v>57</v>
      </c>
      <c r="I77" s="108" t="s">
        <v>58</v>
      </c>
      <c r="J77" s="108" t="s">
        <v>59</v>
      </c>
    </row>
    <row r="78" spans="1:10">
      <c r="A78" s="109">
        <v>41892</v>
      </c>
      <c r="B78" s="110" t="e">
        <f>C49</f>
        <v>#NUM!</v>
      </c>
      <c r="C78" s="110" t="e">
        <f>C53</f>
        <v>#NUM!</v>
      </c>
      <c r="D78" s="110" t="e">
        <f>C52</f>
        <v>#NUM!</v>
      </c>
      <c r="E78" s="110" t="e">
        <f>C50</f>
        <v>#NUM!</v>
      </c>
      <c r="F78" s="109">
        <v>41892</v>
      </c>
      <c r="G78" s="110" t="e">
        <f>H49</f>
        <v>#NUM!</v>
      </c>
      <c r="H78" s="110" t="e">
        <f>H53</f>
        <v>#NUM!</v>
      </c>
      <c r="I78" s="110" t="e">
        <f>H52</f>
        <v>#NUM!</v>
      </c>
      <c r="J78" s="110" t="e">
        <f>H50</f>
        <v>#NUM!</v>
      </c>
    </row>
    <row r="79" spans="1:10">
      <c r="B79" s="105"/>
    </row>
    <row r="96" spans="9:9">
      <c r="I96" s="105"/>
    </row>
  </sheetData>
  <mergeCells count="5">
    <mergeCell ref="K4:L4"/>
    <mergeCell ref="K5:L5"/>
    <mergeCell ref="A42:B42"/>
    <mergeCell ref="F42:G42"/>
    <mergeCell ref="K44:N44"/>
  </mergeCells>
  <pageMargins left="0.75" right="0.75" top="1" bottom="1" header="0.5" footer="0.5"/>
  <pageSetup scale="78" orientation="portrait" horizontalDpi="300" verticalDpi="300"/>
  <headerFooter>
    <oddFooter>&amp;RCreated by Elias Moo</oddFooter>
  </headerFooter>
  <drawing r:id="rId1"/>
  <legacy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96"/>
  <sheetViews>
    <sheetView workbookViewId="0">
      <selection activeCell="B13" sqref="B13"/>
    </sheetView>
  </sheetViews>
  <sheetFormatPr baseColWidth="10" defaultColWidth="8.83203125" defaultRowHeight="12" x14ac:dyDescent="0"/>
  <cols>
    <col min="1" max="1" width="10.83203125" customWidth="1"/>
    <col min="2" max="2" width="13.1640625" customWidth="1"/>
    <col min="3" max="3" width="13.1640625" style="6" customWidth="1"/>
    <col min="4" max="4" width="13.1640625" style="2" customWidth="1"/>
    <col min="5" max="5" width="6.1640625" style="2" customWidth="1"/>
    <col min="6" max="6" width="13.1640625" customWidth="1"/>
    <col min="7" max="7" width="13.1640625" style="3" customWidth="1"/>
    <col min="8" max="8" width="13.1640625" customWidth="1"/>
    <col min="9" max="9" width="15.1640625" customWidth="1"/>
    <col min="10" max="10" width="5.6640625" customWidth="1"/>
    <col min="11" max="11" width="14.1640625" customWidth="1"/>
    <col min="12" max="12" width="12.1640625" customWidth="1"/>
    <col min="13" max="13" width="3.33203125" customWidth="1"/>
    <col min="14" max="14" width="8.6640625" customWidth="1"/>
    <col min="15" max="15" width="12" customWidth="1"/>
  </cols>
  <sheetData>
    <row r="1" spans="1:13" ht="15">
      <c r="A1" s="111" t="s">
        <v>61</v>
      </c>
    </row>
    <row r="2" spans="1:13">
      <c r="A2" s="71" t="s">
        <v>5</v>
      </c>
      <c r="B2" s="74"/>
      <c r="C2" s="72" t="s">
        <v>6</v>
      </c>
      <c r="D2" s="75"/>
      <c r="E2" s="73"/>
      <c r="F2" s="71" t="s">
        <v>7</v>
      </c>
      <c r="G2" s="78"/>
      <c r="H2" s="71" t="s">
        <v>11</v>
      </c>
      <c r="I2" s="80"/>
    </row>
    <row r="3" spans="1:13" ht="13" thickBot="1">
      <c r="A3" s="71" t="s">
        <v>8</v>
      </c>
      <c r="B3" s="77"/>
      <c r="C3" s="72" t="s">
        <v>9</v>
      </c>
      <c r="D3" s="76"/>
      <c r="E3" s="73"/>
      <c r="F3" s="71" t="s">
        <v>10</v>
      </c>
      <c r="G3" s="79"/>
      <c r="H3" s="71"/>
    </row>
    <row r="4" spans="1:13" ht="24" customHeight="1" thickBot="1">
      <c r="K4" s="124" t="s">
        <v>27</v>
      </c>
      <c r="L4" s="125"/>
      <c r="M4" s="18"/>
    </row>
    <row r="5" spans="1:13" ht="18" customHeight="1">
      <c r="A5" s="30" t="s">
        <v>49</v>
      </c>
      <c r="B5" s="31" t="s">
        <v>1</v>
      </c>
      <c r="C5" s="32" t="s">
        <v>31</v>
      </c>
      <c r="D5" s="63" t="s">
        <v>0</v>
      </c>
      <c r="E5" s="59"/>
      <c r="F5" s="68" t="s">
        <v>2</v>
      </c>
      <c r="G5" s="69" t="s">
        <v>31</v>
      </c>
      <c r="H5" s="70" t="s">
        <v>33</v>
      </c>
      <c r="K5" s="122" t="s">
        <v>26</v>
      </c>
      <c r="L5" s="123"/>
      <c r="M5" s="18"/>
    </row>
    <row r="6" spans="1:13" ht="13" thickBot="1">
      <c r="A6" s="61">
        <v>1</v>
      </c>
      <c r="B6" s="11"/>
      <c r="C6" s="83" t="str">
        <f>IF(B6="","",(B6/B45))</f>
        <v/>
      </c>
      <c r="D6" s="84" t="e">
        <f>LOOKUP(C6,K7:K19,J7:J19)</f>
        <v>#N/A</v>
      </c>
      <c r="E6" s="29"/>
      <c r="F6" s="64"/>
      <c r="G6" s="112" t="str">
        <f>IF(F6="","",(F6/G45))</f>
        <v/>
      </c>
      <c r="H6" s="23" t="e">
        <f>LOOKUP(G6,K7:K19,J7:J19)</f>
        <v>#N/A</v>
      </c>
      <c r="K6" s="25" t="s">
        <v>50</v>
      </c>
      <c r="L6" s="26" t="s">
        <v>19</v>
      </c>
    </row>
    <row r="7" spans="1:13" ht="13" thickBot="1">
      <c r="A7" s="61">
        <v>2</v>
      </c>
      <c r="B7" s="11"/>
      <c r="C7" s="83" t="str">
        <f>IF(B7="","",(B7/B45))</f>
        <v/>
      </c>
      <c r="D7" s="84" t="e">
        <f>LOOKUP(C7,K7:K19,J7:J19)</f>
        <v>#N/A</v>
      </c>
      <c r="E7" s="29"/>
      <c r="F7" s="64"/>
      <c r="G7" s="112" t="str">
        <f>IF(F7="","",(F7/G45))</f>
        <v/>
      </c>
      <c r="H7" s="22" t="e">
        <f>LOOKUP(G7,K7:K19,J7:J19)</f>
        <v>#N/A</v>
      </c>
      <c r="J7" s="81" t="s">
        <v>18</v>
      </c>
      <c r="K7" s="88">
        <v>0</v>
      </c>
      <c r="L7" s="89">
        <v>0.59489999999999998</v>
      </c>
      <c r="M7" s="19"/>
    </row>
    <row r="8" spans="1:13" ht="13" thickBot="1">
      <c r="A8" s="61">
        <v>3</v>
      </c>
      <c r="B8" s="11"/>
      <c r="C8" s="83" t="str">
        <f>IF(B8="","",(B8/B45))</f>
        <v/>
      </c>
      <c r="D8" s="84" t="e">
        <f>LOOKUP(C8,K7:K19,J7:J19)</f>
        <v>#N/A</v>
      </c>
      <c r="E8" s="29"/>
      <c r="F8" s="64"/>
      <c r="G8" s="112" t="str">
        <f>IF(F8="","",(F8/G45))</f>
        <v/>
      </c>
      <c r="H8" s="22" t="e">
        <f>LOOKUP(G8,K7:K19,J7:J19)</f>
        <v>#N/A</v>
      </c>
      <c r="J8" s="82" t="s">
        <v>17</v>
      </c>
      <c r="K8" s="90">
        <v>0.59499999999999997</v>
      </c>
      <c r="L8" s="91">
        <v>0.6149</v>
      </c>
      <c r="M8" s="20"/>
    </row>
    <row r="9" spans="1:13" ht="13" thickBot="1">
      <c r="A9" s="61">
        <v>4</v>
      </c>
      <c r="B9" s="11"/>
      <c r="C9" s="83" t="str">
        <f>IF(B9="","",(B9/B45))</f>
        <v/>
      </c>
      <c r="D9" s="84" t="e">
        <f>LOOKUP(C9,K7:K19,J7:J19)</f>
        <v>#N/A</v>
      </c>
      <c r="E9" s="29"/>
      <c r="F9" s="64"/>
      <c r="G9" s="112" t="str">
        <f>IF(F9="","",(F9/G45))</f>
        <v/>
      </c>
      <c r="H9" s="22" t="e">
        <f>LOOKUP(G9,K7:K19,J7:J19)</f>
        <v>#N/A</v>
      </c>
      <c r="J9" s="81" t="s">
        <v>16</v>
      </c>
      <c r="K9" s="88">
        <v>0.61499999999999999</v>
      </c>
      <c r="L9" s="89">
        <v>0.67490000000000006</v>
      </c>
      <c r="M9" s="19"/>
    </row>
    <row r="10" spans="1:13" ht="13" thickBot="1">
      <c r="A10" s="61">
        <v>5</v>
      </c>
      <c r="B10" s="11"/>
      <c r="C10" s="83" t="str">
        <f>IF(B10="","",(B10/B45))</f>
        <v/>
      </c>
      <c r="D10" s="84" t="e">
        <f>LOOKUP(C10,K7:K19,J7:J19)</f>
        <v>#N/A</v>
      </c>
      <c r="E10" s="29"/>
      <c r="F10" s="64"/>
      <c r="G10" s="112" t="str">
        <f>IF(F10="","",(F10/G45))</f>
        <v/>
      </c>
      <c r="H10" s="22" t="e">
        <f>LOOKUP(G10,K7:K19,J7:J19)</f>
        <v>#N/A</v>
      </c>
      <c r="J10" s="82" t="s">
        <v>20</v>
      </c>
      <c r="K10" s="90">
        <v>0.67500000000000004</v>
      </c>
      <c r="L10" s="91">
        <v>0.69489999999999996</v>
      </c>
      <c r="M10" s="20"/>
    </row>
    <row r="11" spans="1:13" ht="13" thickBot="1">
      <c r="A11" s="61">
        <v>6</v>
      </c>
      <c r="B11" s="11"/>
      <c r="C11" s="83" t="str">
        <f>IF(B11="","",(B11/B45))</f>
        <v/>
      </c>
      <c r="D11" s="84" t="e">
        <f>LOOKUP(C11,K7:K19,J7:J19)</f>
        <v>#N/A</v>
      </c>
      <c r="E11" s="29"/>
      <c r="F11" s="64"/>
      <c r="G11" s="112" t="str">
        <f>IF(F11="","",(F11/G45))</f>
        <v/>
      </c>
      <c r="H11" s="22" t="e">
        <f>LOOKUP(G11,K7:K19,J7:J19)</f>
        <v>#N/A</v>
      </c>
      <c r="J11" s="81" t="s">
        <v>21</v>
      </c>
      <c r="K11" s="88">
        <v>0.69499999999999995</v>
      </c>
      <c r="L11" s="89">
        <v>0.71489999999999998</v>
      </c>
      <c r="M11" s="19"/>
    </row>
    <row r="12" spans="1:13" ht="13" thickBot="1">
      <c r="A12" s="61">
        <v>7</v>
      </c>
      <c r="B12" s="11"/>
      <c r="C12" s="83" t="str">
        <f>IF(B12="","",(B12/B45))</f>
        <v/>
      </c>
      <c r="D12" s="84" t="e">
        <f>LOOKUP(C12,K7:K19,J7:J19)</f>
        <v>#N/A</v>
      </c>
      <c r="E12" s="29"/>
      <c r="F12" s="64"/>
      <c r="G12" s="112" t="str">
        <f>IF(F12="","",(F12/G45))</f>
        <v/>
      </c>
      <c r="H12" s="22" t="e">
        <f>LOOKUP(G12,K7:K19,J7:J19)</f>
        <v>#N/A</v>
      </c>
      <c r="J12" s="81" t="s">
        <v>15</v>
      </c>
      <c r="K12" s="88">
        <v>0.71499999999999997</v>
      </c>
      <c r="L12" s="89">
        <v>0.77490000000000003</v>
      </c>
      <c r="M12" s="19"/>
    </row>
    <row r="13" spans="1:13" ht="13" thickBot="1">
      <c r="A13" s="61">
        <v>8</v>
      </c>
      <c r="B13" s="11"/>
      <c r="C13" s="83" t="str">
        <f>IF(B13="","",(B13/B45))</f>
        <v/>
      </c>
      <c r="D13" s="84" t="e">
        <f>LOOKUP(C13,K7:K19,J7:J19)</f>
        <v>#N/A</v>
      </c>
      <c r="E13" s="29"/>
      <c r="F13" s="64"/>
      <c r="G13" s="112" t="str">
        <f>IF(F13="","",(F13/G45))</f>
        <v/>
      </c>
      <c r="H13" s="22" t="e">
        <f>LOOKUP(G13,K7:K19,J7:J19)</f>
        <v>#N/A</v>
      </c>
      <c r="J13" s="81" t="s">
        <v>41</v>
      </c>
      <c r="K13" s="88">
        <v>0.77500000000000002</v>
      </c>
      <c r="L13" s="89">
        <v>0.79490000000000005</v>
      </c>
      <c r="M13" s="19"/>
    </row>
    <row r="14" spans="1:13" ht="13" thickBot="1">
      <c r="A14" s="61">
        <v>9</v>
      </c>
      <c r="B14" s="11"/>
      <c r="C14" s="83" t="str">
        <f>IF(B14="","",(B14/B45))</f>
        <v/>
      </c>
      <c r="D14" s="84" t="e">
        <f>LOOKUP(C14,K7:K19,J7:J19)</f>
        <v>#N/A</v>
      </c>
      <c r="E14" s="29"/>
      <c r="F14" s="64"/>
      <c r="G14" s="112" t="str">
        <f>IF(F14="","",(F14/G45))</f>
        <v/>
      </c>
      <c r="H14" s="22" t="e">
        <f>LOOKUP(G14,K7:K19,J7:J19)</f>
        <v>#N/A</v>
      </c>
      <c r="J14" s="81" t="s">
        <v>14</v>
      </c>
      <c r="K14" s="88">
        <v>0.79500000000000004</v>
      </c>
      <c r="L14" s="89">
        <v>0.81489999999999996</v>
      </c>
      <c r="M14" s="19"/>
    </row>
    <row r="15" spans="1:13" ht="13" thickBot="1">
      <c r="A15" s="61">
        <v>10</v>
      </c>
      <c r="B15" s="11"/>
      <c r="C15" s="83" t="str">
        <f>IF(B15="","",(B15/B45))</f>
        <v/>
      </c>
      <c r="D15" s="84" t="e">
        <f>LOOKUP(C15,K7:K19,J7:J19)</f>
        <v>#N/A</v>
      </c>
      <c r="E15" s="29"/>
      <c r="F15" s="64"/>
      <c r="G15" s="112" t="str">
        <f>IF(F15="","",(F15/G45))</f>
        <v/>
      </c>
      <c r="H15" s="22" t="e">
        <f>LOOKUP(G15,K7:K19,J7:J19)</f>
        <v>#N/A</v>
      </c>
      <c r="J15" s="81" t="s">
        <v>13</v>
      </c>
      <c r="K15" s="88">
        <v>0.81499999999999995</v>
      </c>
      <c r="L15" s="89">
        <v>0.87490000000000001</v>
      </c>
      <c r="M15" s="19"/>
    </row>
    <row r="16" spans="1:13" ht="13" thickBot="1">
      <c r="A16" s="61">
        <v>11</v>
      </c>
      <c r="B16" s="11"/>
      <c r="C16" s="83" t="str">
        <f>IF(B16="","",(B16/B45))</f>
        <v/>
      </c>
      <c r="D16" s="84" t="e">
        <f>LOOKUP(C16,K7:K19,J7:J19)</f>
        <v>#N/A</v>
      </c>
      <c r="E16" s="29"/>
      <c r="F16" s="64"/>
      <c r="G16" s="112" t="str">
        <f>IF(F16="","",(F16/G45))</f>
        <v/>
      </c>
      <c r="H16" s="22" t="e">
        <f>LOOKUP(G16,K7:K19,J7:J19)</f>
        <v>#N/A</v>
      </c>
      <c r="J16" s="81" t="s">
        <v>22</v>
      </c>
      <c r="K16" s="88">
        <v>0.875</v>
      </c>
      <c r="L16" s="89">
        <v>0.89490000000000003</v>
      </c>
      <c r="M16" s="19"/>
    </row>
    <row r="17" spans="1:13" ht="13" thickBot="1">
      <c r="A17" s="61">
        <v>12</v>
      </c>
      <c r="B17" s="11"/>
      <c r="C17" s="83" t="str">
        <f>IF(B17="","",(B17/B45))</f>
        <v/>
      </c>
      <c r="D17" s="84" t="e">
        <f>LOOKUP(C17,K7:K19,J7:J19)</f>
        <v>#N/A</v>
      </c>
      <c r="E17" s="29"/>
      <c r="F17" s="64"/>
      <c r="G17" s="112" t="str">
        <f>IF(F17="","",(F17/G45))</f>
        <v/>
      </c>
      <c r="H17" s="22" t="e">
        <f>LOOKUP(G17,K7:K19,J7:J19)</f>
        <v>#N/A</v>
      </c>
      <c r="J17" s="81" t="s">
        <v>23</v>
      </c>
      <c r="K17" s="88">
        <v>0.89500000000000002</v>
      </c>
      <c r="L17" s="89">
        <v>0.91490000000000005</v>
      </c>
      <c r="M17" s="19"/>
    </row>
    <row r="18" spans="1:13" ht="13" thickBot="1">
      <c r="A18" s="61">
        <v>13</v>
      </c>
      <c r="B18" s="11"/>
      <c r="C18" s="83" t="str">
        <f>IF(B18="","",(B18/B45))</f>
        <v/>
      </c>
      <c r="D18" s="84" t="e">
        <f>LOOKUP(C18,K7:K19,J7:J19)</f>
        <v>#N/A</v>
      </c>
      <c r="E18" s="29"/>
      <c r="F18" s="64"/>
      <c r="G18" s="112" t="str">
        <f>IF(F18="","",(F18/G45))</f>
        <v/>
      </c>
      <c r="H18" s="22" t="e">
        <f>LOOKUP(G18,K7:K19,J7:J19)</f>
        <v>#N/A</v>
      </c>
      <c r="J18" s="81" t="s">
        <v>12</v>
      </c>
      <c r="K18" s="88">
        <v>0.91500000000000004</v>
      </c>
      <c r="L18" s="89">
        <v>0.9849</v>
      </c>
      <c r="M18" s="19"/>
    </row>
    <row r="19" spans="1:13" ht="13" thickBot="1">
      <c r="A19" s="61">
        <v>14</v>
      </c>
      <c r="B19" s="11"/>
      <c r="C19" s="83" t="str">
        <f>IF(B19="","",(B19/B45))</f>
        <v/>
      </c>
      <c r="D19" s="84" t="e">
        <f>LOOKUP(C19,K7:K19,J7:J19)</f>
        <v>#N/A</v>
      </c>
      <c r="E19" s="29"/>
      <c r="F19" s="64"/>
      <c r="G19" s="112" t="str">
        <f>IF(F19="","",(F19/G45))</f>
        <v/>
      </c>
      <c r="H19" s="22" t="e">
        <f>LOOKUP(G19,K7:K19,J7:J19)</f>
        <v>#N/A</v>
      </c>
      <c r="J19" s="81" t="s">
        <v>24</v>
      </c>
      <c r="K19" s="88">
        <v>0.98499999999999999</v>
      </c>
      <c r="L19" s="89">
        <v>1</v>
      </c>
      <c r="M19" s="19"/>
    </row>
    <row r="20" spans="1:13">
      <c r="A20" s="61">
        <v>15</v>
      </c>
      <c r="B20" s="11"/>
      <c r="C20" s="83" t="str">
        <f>IF(B20="","",(B20/B45))</f>
        <v/>
      </c>
      <c r="D20" s="84" t="e">
        <f>LOOKUP(C20,K7:K19,J7:J19)</f>
        <v>#N/A</v>
      </c>
      <c r="E20" s="29"/>
      <c r="F20" s="64"/>
      <c r="G20" s="112" t="str">
        <f>IF(F20="","",(F20/G45))</f>
        <v/>
      </c>
      <c r="H20" s="22" t="e">
        <f>LOOKUP(G20,K7:K19,J7:J19)</f>
        <v>#N/A</v>
      </c>
      <c r="J20" s="87" t="s">
        <v>25</v>
      </c>
    </row>
    <row r="21" spans="1:13">
      <c r="A21" s="61">
        <v>16</v>
      </c>
      <c r="B21" s="11"/>
      <c r="C21" s="83" t="str">
        <f>IF(B21="","",(B21/B45))</f>
        <v/>
      </c>
      <c r="D21" s="84" t="e">
        <f>LOOKUP(C21,K7:K19,J7:J19)</f>
        <v>#N/A</v>
      </c>
      <c r="E21" s="29"/>
      <c r="F21" s="64"/>
      <c r="G21" s="65" t="str">
        <f>IF(F21="","",(F21/G45))</f>
        <v/>
      </c>
      <c r="H21" s="22" t="e">
        <f>LOOKUP(G21,K7:K19,J7:J19)</f>
        <v>#N/A</v>
      </c>
    </row>
    <row r="22" spans="1:13" ht="12" customHeight="1">
      <c r="A22" s="61">
        <v>17</v>
      </c>
      <c r="B22" s="11"/>
      <c r="C22" s="83" t="str">
        <f>IF(B22="","",(B22/B45))</f>
        <v/>
      </c>
      <c r="D22" s="84" t="e">
        <f>LOOKUP(C22,K7:K19,J7:J19)</f>
        <v>#N/A</v>
      </c>
      <c r="E22" s="29"/>
      <c r="F22" s="64"/>
      <c r="G22" s="65" t="str">
        <f>IF(F22="","",(F22/G45))</f>
        <v/>
      </c>
      <c r="H22" s="22" t="e">
        <f>LOOKUP(G22,K7:K19,J7:J19)</f>
        <v>#N/A</v>
      </c>
    </row>
    <row r="23" spans="1:13">
      <c r="A23" s="61">
        <v>18</v>
      </c>
      <c r="B23" s="11"/>
      <c r="C23" s="83" t="str">
        <f>IF(B23="","",(B23/B45))</f>
        <v/>
      </c>
      <c r="D23" s="84" t="e">
        <f>LOOKUP(C23,K7:K19,J7:J19)</f>
        <v>#N/A</v>
      </c>
      <c r="E23" s="29"/>
      <c r="F23" s="64"/>
      <c r="G23" s="65" t="str">
        <f>IF(F23="","",(F23/G45))</f>
        <v/>
      </c>
      <c r="H23" s="22" t="e">
        <f>LOOKUP(G23,K7:K19,J7:J19)</f>
        <v>#N/A</v>
      </c>
    </row>
    <row r="24" spans="1:13">
      <c r="A24" s="61">
        <v>19</v>
      </c>
      <c r="B24" s="11"/>
      <c r="C24" s="83" t="str">
        <f>IF(B24="","",(B24/B45))</f>
        <v/>
      </c>
      <c r="D24" s="84" t="e">
        <f>LOOKUP(C24,K7:K19,J7:J19)</f>
        <v>#N/A</v>
      </c>
      <c r="E24" s="29"/>
      <c r="F24" s="64"/>
      <c r="G24" s="65" t="str">
        <f>IF(F24="","",(F24/G45))</f>
        <v/>
      </c>
      <c r="H24" s="22" t="e">
        <f>LOOKUP(G24,K7:K19,J7:J19)</f>
        <v>#N/A</v>
      </c>
    </row>
    <row r="25" spans="1:13">
      <c r="A25" s="61">
        <v>20</v>
      </c>
      <c r="B25" s="11"/>
      <c r="C25" s="83" t="str">
        <f>IF(B25="","",(B25/B45))</f>
        <v/>
      </c>
      <c r="D25" s="84" t="e">
        <f>LOOKUP(C25,K7:K19,J7:J19)</f>
        <v>#N/A</v>
      </c>
      <c r="E25" s="29"/>
      <c r="F25" s="64"/>
      <c r="G25" s="65" t="str">
        <f>IF(F25="","",(F25/G45))</f>
        <v/>
      </c>
      <c r="H25" s="22" t="e">
        <f>LOOKUP(G25,K7:K19,J7:J19)</f>
        <v>#N/A</v>
      </c>
    </row>
    <row r="26" spans="1:13">
      <c r="A26" s="61">
        <v>21</v>
      </c>
      <c r="B26" s="11"/>
      <c r="C26" s="83" t="str">
        <f>IF(B26="","",(B26/B45))</f>
        <v/>
      </c>
      <c r="D26" s="84" t="e">
        <f>LOOKUP(C26,K7:K19,J7:J19)</f>
        <v>#N/A</v>
      </c>
      <c r="E26" s="29"/>
      <c r="F26" s="64"/>
      <c r="G26" s="65" t="str">
        <f>IF(F26="","",(F26/G45))</f>
        <v/>
      </c>
      <c r="H26" s="22" t="e">
        <f>LOOKUP(G26,K7:K19,J7:J19)</f>
        <v>#N/A</v>
      </c>
    </row>
    <row r="27" spans="1:13">
      <c r="A27" s="61">
        <v>22</v>
      </c>
      <c r="B27" s="11"/>
      <c r="C27" s="83" t="str">
        <f>IF(B27="","",(B27/B45))</f>
        <v/>
      </c>
      <c r="D27" s="84" t="e">
        <f>LOOKUP(C27,K7:K19,J7:J19)</f>
        <v>#N/A</v>
      </c>
      <c r="E27" s="29"/>
      <c r="F27" s="64"/>
      <c r="G27" s="65" t="str">
        <f>IF(F27="","",(F27/G45))</f>
        <v/>
      </c>
      <c r="H27" s="22" t="e">
        <f>LOOKUP(G27,K7:K19,J7:J19)</f>
        <v>#N/A</v>
      </c>
    </row>
    <row r="28" spans="1:13">
      <c r="A28" s="61">
        <v>23</v>
      </c>
      <c r="B28" s="11"/>
      <c r="C28" s="83" t="str">
        <f>IF(B28="","",(B28/B45))</f>
        <v/>
      </c>
      <c r="D28" s="84" t="e">
        <f>LOOKUP(C28,K7:K19,J7:J19)</f>
        <v>#N/A</v>
      </c>
      <c r="E28" s="29"/>
      <c r="F28" s="64"/>
      <c r="G28" s="65" t="str">
        <f>IF(F28="","",(F28/G45))</f>
        <v/>
      </c>
      <c r="H28" s="22" t="e">
        <f>LOOKUP(G28,K7:K19,J7:J19)</f>
        <v>#N/A</v>
      </c>
    </row>
    <row r="29" spans="1:13">
      <c r="A29" s="61">
        <v>24</v>
      </c>
      <c r="B29" s="11"/>
      <c r="C29" s="83" t="str">
        <f>IF(B29="","",(B29/B45))</f>
        <v/>
      </c>
      <c r="D29" s="84" t="e">
        <f>LOOKUP(C29,K7:K19,J7:J19)</f>
        <v>#N/A</v>
      </c>
      <c r="E29" s="29"/>
      <c r="F29" s="64"/>
      <c r="G29" s="65" t="str">
        <f>IF(F29="","",(F29/G45))</f>
        <v/>
      </c>
      <c r="H29" s="22" t="e">
        <f>LOOKUP(G29,K7:K19,J7:J19)</f>
        <v>#N/A</v>
      </c>
    </row>
    <row r="30" spans="1:13">
      <c r="A30" s="61">
        <v>25</v>
      </c>
      <c r="B30" s="11"/>
      <c r="C30" s="83" t="str">
        <f>IF(B30="","",(B30/B45))</f>
        <v/>
      </c>
      <c r="D30" s="84" t="e">
        <f>LOOKUP(C30,K7:K19,J7:J19)</f>
        <v>#N/A</v>
      </c>
      <c r="E30" s="29"/>
      <c r="F30" s="64"/>
      <c r="G30" s="65" t="str">
        <f>IF(F30="","",(F30/G45))</f>
        <v/>
      </c>
      <c r="H30" s="22" t="e">
        <f>LOOKUP(G30,K7:K19,J7:J19)</f>
        <v>#N/A</v>
      </c>
    </row>
    <row r="31" spans="1:13">
      <c r="A31" s="61">
        <v>26</v>
      </c>
      <c r="B31" s="11"/>
      <c r="C31" s="83" t="str">
        <f>IF(B31="","",(B31/B45))</f>
        <v/>
      </c>
      <c r="D31" s="84" t="e">
        <f>LOOKUP(C31,K7:K19,J7:J19)</f>
        <v>#N/A</v>
      </c>
      <c r="E31" s="29"/>
      <c r="F31" s="64"/>
      <c r="G31" s="65" t="str">
        <f>IF(F31="","",(F31/G45))</f>
        <v/>
      </c>
      <c r="H31" s="22" t="e">
        <f>LOOKUP(G31,K7:K19,J7:J19)</f>
        <v>#N/A</v>
      </c>
    </row>
    <row r="32" spans="1:13">
      <c r="A32" s="61">
        <v>27</v>
      </c>
      <c r="B32" s="11"/>
      <c r="C32" s="83" t="str">
        <f>IF(B32="","",(B32/B45))</f>
        <v/>
      </c>
      <c r="D32" s="84" t="e">
        <f>LOOKUP(C32,K7:K19,J7:J19)</f>
        <v>#N/A</v>
      </c>
      <c r="E32" s="29"/>
      <c r="F32" s="64"/>
      <c r="G32" s="65" t="str">
        <f>IF(F32="","",(F32/G45))</f>
        <v/>
      </c>
      <c r="H32" s="22" t="e">
        <f>LOOKUP(G32,K7:K19,J7:J19)</f>
        <v>#N/A</v>
      </c>
      <c r="I32" s="13"/>
    </row>
    <row r="33" spans="1:17">
      <c r="A33" s="61">
        <v>28</v>
      </c>
      <c r="B33" s="11"/>
      <c r="C33" s="83" t="str">
        <f>IF(B33="","",(B33/B45))</f>
        <v/>
      </c>
      <c r="D33" s="84" t="e">
        <f>LOOKUP(C33,K7:K19,J7:J19)</f>
        <v>#N/A</v>
      </c>
      <c r="E33" s="29"/>
      <c r="F33" s="64"/>
      <c r="G33" s="65" t="str">
        <f>IF(F33="","",(F33/G45))</f>
        <v/>
      </c>
      <c r="H33" s="22" t="e">
        <f>LOOKUP(G33,K7:K19,J7:J19)</f>
        <v>#N/A</v>
      </c>
      <c r="I33" s="13"/>
    </row>
    <row r="34" spans="1:17">
      <c r="A34" s="61">
        <v>29</v>
      </c>
      <c r="B34" s="11"/>
      <c r="C34" s="83" t="str">
        <f>IF(B34="","",(B34/B45))</f>
        <v/>
      </c>
      <c r="D34" s="84" t="e">
        <f>LOOKUP(C34,K7:K19,J7:J19)</f>
        <v>#N/A</v>
      </c>
      <c r="E34" s="29"/>
      <c r="F34" s="64"/>
      <c r="G34" s="65" t="str">
        <f>IF(F34="","",(F34/G45))</f>
        <v/>
      </c>
      <c r="H34" s="22" t="e">
        <f>LOOKUP(G34,K7:K19,J7:J19)</f>
        <v>#N/A</v>
      </c>
      <c r="I34" s="13"/>
    </row>
    <row r="35" spans="1:17">
      <c r="A35" s="61">
        <v>30</v>
      </c>
      <c r="B35" s="11"/>
      <c r="C35" s="83" t="str">
        <f>IF(B35="","",(B35/B45))</f>
        <v/>
      </c>
      <c r="D35" s="84" t="e">
        <f>LOOKUP(C35,K7:K19,J7:J19)</f>
        <v>#N/A</v>
      </c>
      <c r="E35" s="29"/>
      <c r="F35" s="64"/>
      <c r="G35" s="65" t="str">
        <f>IF(F35="","",(F35/G45))</f>
        <v/>
      </c>
      <c r="H35" s="22" t="e">
        <f>LOOKUP(G35,K7:K19,J7:J19)</f>
        <v>#N/A</v>
      </c>
      <c r="I35" s="13"/>
    </row>
    <row r="36" spans="1:17">
      <c r="A36" s="61">
        <v>31</v>
      </c>
      <c r="B36" s="11"/>
      <c r="C36" s="83" t="str">
        <f>IF(B36="","",(B36/B45))</f>
        <v/>
      </c>
      <c r="D36" s="84" t="e">
        <f>LOOKUP(C36,K7:K19,J7:J19)</f>
        <v>#N/A</v>
      </c>
      <c r="E36" s="29"/>
      <c r="F36" s="64"/>
      <c r="G36" s="65" t="str">
        <f>IF(F36="","",(F36/G45))</f>
        <v/>
      </c>
      <c r="H36" s="22" t="e">
        <f>LOOKUP(G36,K7:K19,J7:J19)</f>
        <v>#N/A</v>
      </c>
      <c r="I36" s="13"/>
      <c r="J36" s="15"/>
    </row>
    <row r="37" spans="1:17">
      <c r="A37" s="61">
        <v>32</v>
      </c>
      <c r="B37" s="11"/>
      <c r="C37" s="83" t="str">
        <f>IF(B37="","",(B37/B45))</f>
        <v/>
      </c>
      <c r="D37" s="84" t="e">
        <f>LOOKUP(C37,K7:K19,J7:J19)</f>
        <v>#N/A</v>
      </c>
      <c r="E37" s="29"/>
      <c r="F37" s="64"/>
      <c r="G37" s="65" t="str">
        <f>IF(F37="","",(F37/G45))</f>
        <v/>
      </c>
      <c r="H37" s="22" t="e">
        <f>LOOKUP(G37,K7:K19,J7:J19)</f>
        <v>#N/A</v>
      </c>
      <c r="I37" s="13"/>
      <c r="J37" s="13"/>
      <c r="K37" s="13"/>
      <c r="L37" s="13"/>
      <c r="M37" s="13"/>
      <c r="N37" s="13"/>
      <c r="O37" s="13"/>
      <c r="P37" s="13"/>
      <c r="Q37" s="13"/>
    </row>
    <row r="38" spans="1:17">
      <c r="A38" s="61">
        <v>33</v>
      </c>
      <c r="B38" s="11"/>
      <c r="C38" s="83" t="str">
        <f>IF(B38="","",(B38/B45))</f>
        <v/>
      </c>
      <c r="D38" s="84" t="e">
        <f>LOOKUP(C38,K7:K19,J7:J19)</f>
        <v>#N/A</v>
      </c>
      <c r="E38" s="29"/>
      <c r="F38" s="64"/>
      <c r="G38" s="65" t="str">
        <f>IF(F38="","",(F38/G45))</f>
        <v/>
      </c>
      <c r="H38" s="22" t="e">
        <f>LOOKUP(G38,K7:K19,J7:J19)</f>
        <v>#N/A</v>
      </c>
      <c r="I38" s="13"/>
      <c r="J38" s="13"/>
      <c r="K38" s="13"/>
      <c r="L38" s="13"/>
      <c r="M38" s="13"/>
      <c r="N38" s="13"/>
      <c r="O38" s="13"/>
      <c r="P38" s="13"/>
      <c r="Q38" s="13"/>
    </row>
    <row r="39" spans="1:17">
      <c r="A39" s="61">
        <v>34</v>
      </c>
      <c r="B39" s="11"/>
      <c r="C39" s="83" t="str">
        <f>IF(B39="","",(B39/B45))</f>
        <v/>
      </c>
      <c r="D39" s="84" t="e">
        <f>LOOKUP(C39,K7:K19,J7:J19)</f>
        <v>#N/A</v>
      </c>
      <c r="E39" s="29"/>
      <c r="F39" s="64"/>
      <c r="G39" s="65" t="str">
        <f>IF(F39="","",(F39/G45))</f>
        <v/>
      </c>
      <c r="H39" s="22" t="e">
        <f>LOOKUP(G39,K7:K19,J7:J19)</f>
        <v>#N/A</v>
      </c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" thickBot="1">
      <c r="A40" s="62">
        <v>35</v>
      </c>
      <c r="B40" s="12"/>
      <c r="C40" s="85" t="str">
        <f>IF(B40="","",(B40/B45))</f>
        <v/>
      </c>
      <c r="D40" s="86" t="e">
        <f>LOOKUP(C40,K7:K19,J7:J19)</f>
        <v>#N/A</v>
      </c>
      <c r="E40" s="60"/>
      <c r="F40" s="66"/>
      <c r="G40" s="67" t="str">
        <f>IF(F40="","",(F40/G45))</f>
        <v/>
      </c>
      <c r="H40" s="24" t="e">
        <f>LOOKUP(G40,K7:K19,J7:J19)</f>
        <v>#N/A</v>
      </c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" thickBot="1">
      <c r="C41"/>
      <c r="D41"/>
      <c r="E41"/>
      <c r="G41"/>
    </row>
    <row r="42" spans="1:17" ht="13.5" customHeight="1" thickBot="1">
      <c r="A42" s="126" t="s">
        <v>47</v>
      </c>
      <c r="B42" s="127"/>
      <c r="F42" s="126" t="s">
        <v>38</v>
      </c>
      <c r="G42" s="128"/>
    </row>
    <row r="43" spans="1:17" ht="12.75" customHeight="1" thickBot="1">
      <c r="A43" s="8"/>
      <c r="B43" s="21" t="s">
        <v>45</v>
      </c>
      <c r="C43" s="27" t="s">
        <v>43</v>
      </c>
      <c r="D43" s="28" t="s">
        <v>42</v>
      </c>
      <c r="E43" s="35"/>
      <c r="F43" s="36"/>
      <c r="G43" s="21" t="s">
        <v>45</v>
      </c>
      <c r="H43" s="27" t="s">
        <v>43</v>
      </c>
      <c r="I43" s="28" t="s">
        <v>42</v>
      </c>
    </row>
    <row r="44" spans="1:17" ht="29" customHeight="1" thickBot="1">
      <c r="A44" s="55" t="s">
        <v>3</v>
      </c>
      <c r="B44" s="9"/>
      <c r="C44" s="37" t="s">
        <v>44</v>
      </c>
      <c r="D44" s="38" t="s">
        <v>44</v>
      </c>
      <c r="E44" s="33"/>
      <c r="F44" s="53" t="s">
        <v>4</v>
      </c>
      <c r="G44" s="10"/>
      <c r="H44" s="52" t="s">
        <v>44</v>
      </c>
      <c r="I44" s="38" t="s">
        <v>44</v>
      </c>
      <c r="K44" s="129" t="s">
        <v>66</v>
      </c>
      <c r="L44" s="130"/>
      <c r="M44" s="130"/>
      <c r="N44" s="131"/>
    </row>
    <row r="45" spans="1:17" ht="33" customHeight="1" thickBot="1">
      <c r="A45" s="56" t="s">
        <v>37</v>
      </c>
      <c r="B45" s="16">
        <v>50</v>
      </c>
      <c r="C45" s="39">
        <f>(B45/B45)</f>
        <v>1</v>
      </c>
      <c r="D45" s="40" t="str">
        <f>LOOKUP(C45,K7:K19,J7:J19)</f>
        <v>A+</v>
      </c>
      <c r="E45" s="34"/>
      <c r="F45" s="54" t="s">
        <v>30</v>
      </c>
      <c r="G45" s="14">
        <v>20</v>
      </c>
      <c r="H45" s="50">
        <f>(G45/G45)</f>
        <v>1</v>
      </c>
      <c r="I45" s="38" t="str">
        <f>LOOKUP(H45,K7:K19,J7:J19)</f>
        <v>A+</v>
      </c>
      <c r="K45" s="119" t="s">
        <v>64</v>
      </c>
      <c r="L45" s="120"/>
      <c r="M45" s="120"/>
      <c r="N45" s="121"/>
    </row>
    <row r="46" spans="1:17" ht="27.75" customHeight="1" thickBot="1">
      <c r="A46" s="57" t="s">
        <v>46</v>
      </c>
      <c r="B46" s="43" t="e">
        <f>MEDIAN(B6:B40)</f>
        <v>#NUM!</v>
      </c>
      <c r="C46" s="41" t="e">
        <f>MEDIAN(C6:C40)</f>
        <v>#NUM!</v>
      </c>
      <c r="D46" s="38" t="e">
        <f>LOOKUP(C46,K7:K19,J7:J19)</f>
        <v>#NUM!</v>
      </c>
      <c r="E46" s="33"/>
      <c r="F46" s="57" t="s">
        <v>62</v>
      </c>
      <c r="G46" s="49" t="e">
        <f>MEDIAN(F6:F40)</f>
        <v>#NUM!</v>
      </c>
      <c r="H46" s="50" t="e">
        <f>(G46/G45)</f>
        <v>#NUM!</v>
      </c>
      <c r="I46" s="38" t="e">
        <f>LOOKUP(H46,K7:K19,J7:J19)</f>
        <v>#NUM!</v>
      </c>
      <c r="K46" s="113" t="s">
        <v>65</v>
      </c>
      <c r="L46" s="114"/>
      <c r="M46" s="114"/>
      <c r="N46" s="115"/>
    </row>
    <row r="47" spans="1:17" ht="25" thickBot="1">
      <c r="A47" s="57" t="s">
        <v>48</v>
      </c>
      <c r="B47" s="44" t="e">
        <f>AVERAGE(B6:B40)</f>
        <v>#DIV/0!</v>
      </c>
      <c r="C47" s="42" t="e">
        <f>AVERAGE(C6:C31)</f>
        <v>#DIV/0!</v>
      </c>
      <c r="D47" s="38" t="e">
        <f>LOOKUP(C47,K7:K19,J7:J19)</f>
        <v>#DIV/0!</v>
      </c>
      <c r="E47" s="33"/>
      <c r="F47" s="57" t="s">
        <v>63</v>
      </c>
      <c r="G47" s="51" t="e">
        <f>AVERAGE( F6:F40)</f>
        <v>#DIV/0!</v>
      </c>
      <c r="H47" s="50" t="e">
        <f>(G47/G45)</f>
        <v>#DIV/0!</v>
      </c>
      <c r="I47" s="38" t="e">
        <f>LOOKUP(H47,K7:K19,J7:J19)</f>
        <v>#DIV/0!</v>
      </c>
      <c r="K47" s="119" t="s">
        <v>67</v>
      </c>
      <c r="L47" s="120"/>
      <c r="M47" s="120"/>
      <c r="N47" s="121"/>
    </row>
    <row r="48" spans="1:17" s="87" customFormat="1" ht="12" customHeight="1" thickBot="1">
      <c r="A48" s="94" t="s">
        <v>32</v>
      </c>
      <c r="B48" s="95" t="e">
        <f>STDEV(B6:B40)</f>
        <v>#DIV/0!</v>
      </c>
      <c r="C48" s="96" t="s">
        <v>44</v>
      </c>
      <c r="D48" s="97" t="s">
        <v>28</v>
      </c>
      <c r="E48" s="98"/>
      <c r="F48" s="94" t="s">
        <v>32</v>
      </c>
      <c r="G48" s="99" t="e">
        <f>STDEV(F6:F40)</f>
        <v>#DIV/0!</v>
      </c>
      <c r="H48" s="100" t="s">
        <v>44</v>
      </c>
      <c r="I48" s="97" t="s">
        <v>28</v>
      </c>
      <c r="K48" s="116" t="s">
        <v>68</v>
      </c>
      <c r="L48" s="117"/>
      <c r="M48" s="117"/>
      <c r="N48" s="118"/>
    </row>
    <row r="49" spans="1:11" ht="25" thickBot="1">
      <c r="A49" s="58" t="s">
        <v>40</v>
      </c>
      <c r="B49" s="45" t="e">
        <f>QUARTILE(B6:B40,1)</f>
        <v>#NUM!</v>
      </c>
      <c r="C49" s="37" t="e">
        <f>(B49/B45)</f>
        <v>#NUM!</v>
      </c>
      <c r="D49" s="38" t="e">
        <f>LOOKUP(C49,K7:K19,J7:J19)</f>
        <v>#NUM!</v>
      </c>
      <c r="E49" s="33"/>
      <c r="F49" s="58" t="s">
        <v>40</v>
      </c>
      <c r="G49" s="49" t="e">
        <f>QUARTILE(F6:F40,1)</f>
        <v>#NUM!</v>
      </c>
      <c r="H49" s="50" t="e">
        <f>(G49/G45)</f>
        <v>#NUM!</v>
      </c>
      <c r="I49" s="38" t="e">
        <f>LOOKUP(H49,K7:K19,J7:J19)</f>
        <v>#NUM!</v>
      </c>
    </row>
    <row r="50" spans="1:11" ht="12" customHeight="1" thickBot="1">
      <c r="A50" s="57" t="s">
        <v>34</v>
      </c>
      <c r="B50" s="46" t="e">
        <f>QUARTILE(B6:B40,3)</f>
        <v>#NUM!</v>
      </c>
      <c r="C50" s="37" t="e">
        <f>(B50/B45)</f>
        <v>#NUM!</v>
      </c>
      <c r="D50" s="38" t="e">
        <f>LOOKUP(C50,K7:K19,J7:J19)</f>
        <v>#NUM!</v>
      </c>
      <c r="E50" s="33"/>
      <c r="F50" s="57" t="s">
        <v>34</v>
      </c>
      <c r="G50" s="49" t="e">
        <f>QUARTILE(F6:F40,3)</f>
        <v>#NUM!</v>
      </c>
      <c r="H50" s="50" t="e">
        <f>(G50/G45)</f>
        <v>#NUM!</v>
      </c>
      <c r="I50" s="38" t="e">
        <f>LOOKUP(H50,K7:K19,J7:J19)</f>
        <v>#NUM!</v>
      </c>
      <c r="K50" s="87"/>
    </row>
    <row r="51" spans="1:11" s="87" customFormat="1" ht="12" customHeight="1" thickBot="1">
      <c r="A51" s="101" t="s">
        <v>39</v>
      </c>
      <c r="B51" s="102" t="e">
        <f>(B53-B52)</f>
        <v>#NUM!</v>
      </c>
      <c r="C51" s="103"/>
      <c r="D51" s="97"/>
      <c r="E51" s="98"/>
      <c r="F51" s="101" t="s">
        <v>39</v>
      </c>
      <c r="G51" s="104" t="e">
        <f>(G53-G52)</f>
        <v>#NUM!</v>
      </c>
      <c r="H51" s="100"/>
      <c r="I51" s="97"/>
      <c r="K51"/>
    </row>
    <row r="52" spans="1:11" ht="12" customHeight="1" thickBot="1">
      <c r="A52" s="57" t="s">
        <v>35</v>
      </c>
      <c r="B52" s="47" t="e">
        <f>QUARTILE(B6:B40,0)</f>
        <v>#NUM!</v>
      </c>
      <c r="C52" s="42" t="e">
        <f>(B52/B45)</f>
        <v>#NUM!</v>
      </c>
      <c r="D52" s="38" t="e">
        <f>LOOKUP(C52,K7:K19,J7:J19)</f>
        <v>#NUM!</v>
      </c>
      <c r="E52" s="33"/>
      <c r="F52" s="57" t="s">
        <v>35</v>
      </c>
      <c r="G52" s="49" t="e">
        <f>QUARTILE(F6:F40,0)</f>
        <v>#NUM!</v>
      </c>
      <c r="H52" s="50" t="e">
        <f>(G52/G45)</f>
        <v>#NUM!</v>
      </c>
      <c r="I52" s="38" t="e">
        <f>LOOKUP(H52,K7:K19,J7:J19)</f>
        <v>#NUM!</v>
      </c>
    </row>
    <row r="53" spans="1:11" ht="12" customHeight="1" thickBot="1">
      <c r="A53" s="58" t="s">
        <v>36</v>
      </c>
      <c r="B53" s="48" t="e">
        <f>QUARTILE(B6:B40,4)</f>
        <v>#NUM!</v>
      </c>
      <c r="C53" s="37" t="e">
        <f>(B53/B45)</f>
        <v>#NUM!</v>
      </c>
      <c r="D53" s="38" t="e">
        <f>LOOKUP(C53,K7:K19,J7:J19)</f>
        <v>#NUM!</v>
      </c>
      <c r="E53" s="33"/>
      <c r="F53" s="58" t="s">
        <v>36</v>
      </c>
      <c r="G53" s="49" t="e">
        <f>QUARTILE(F6:F40,4)</f>
        <v>#NUM!</v>
      </c>
      <c r="H53" s="50" t="e">
        <f>(G53/G45)</f>
        <v>#NUM!</v>
      </c>
      <c r="I53" s="38" t="e">
        <f>LOOKUP(H53,K7:K19,J7:J19)</f>
        <v>#NUM!</v>
      </c>
    </row>
    <row r="54" spans="1:11" ht="13" thickBot="1">
      <c r="A54" s="4"/>
      <c r="B54" s="5"/>
      <c r="C54" s="7"/>
      <c r="F54" s="1"/>
      <c r="H54" s="1"/>
    </row>
    <row r="55" spans="1:11" ht="13" thickBot="1">
      <c r="A55" s="92" t="s">
        <v>29</v>
      </c>
      <c r="B55" s="93"/>
      <c r="C55" s="1">
        <f>COUNTIF(D6:D40,"A*")</f>
        <v>0</v>
      </c>
      <c r="D55" s="17" t="s">
        <v>51</v>
      </c>
      <c r="E55" s="17"/>
      <c r="G55" s="1">
        <f>COUNTIF(H6:H40,"A*")</f>
        <v>0</v>
      </c>
      <c r="H55" s="17" t="s">
        <v>51</v>
      </c>
    </row>
    <row r="56" spans="1:11">
      <c r="C56" s="1">
        <f>COUNTIF(D6:D40,"B*")</f>
        <v>0</v>
      </c>
      <c r="D56" s="17" t="s">
        <v>52</v>
      </c>
      <c r="E56" s="17"/>
      <c r="G56" s="1">
        <f>COUNTIF(H6:H40,"B*")</f>
        <v>0</v>
      </c>
      <c r="H56" s="17" t="s">
        <v>52</v>
      </c>
    </row>
    <row r="57" spans="1:11">
      <c r="C57" s="1">
        <f>COUNTIF(D6:D40,"C*")</f>
        <v>0</v>
      </c>
      <c r="D57" s="17" t="s">
        <v>53</v>
      </c>
      <c r="E57" s="17"/>
      <c r="G57" s="1">
        <f>COUNTIF(H6:H40,"C*")</f>
        <v>0</v>
      </c>
      <c r="H57" s="17" t="s">
        <v>53</v>
      </c>
    </row>
    <row r="58" spans="1:11">
      <c r="C58" s="1">
        <f>COUNTIF(D6:D40,"D*")</f>
        <v>0</v>
      </c>
      <c r="D58" s="17" t="s">
        <v>54</v>
      </c>
      <c r="E58" s="17"/>
      <c r="G58" s="1">
        <f>COUNTIF(H6:H40,"D*")</f>
        <v>0</v>
      </c>
      <c r="H58" s="17" t="s">
        <v>54</v>
      </c>
    </row>
    <row r="59" spans="1:11">
      <c r="C59" s="1">
        <f>COUNTIF(D6:D40,"F")</f>
        <v>0</v>
      </c>
      <c r="D59" s="17" t="s">
        <v>55</v>
      </c>
      <c r="E59" s="17"/>
      <c r="G59" s="1">
        <f>COUNTIF(H6:H40,"F")</f>
        <v>0</v>
      </c>
      <c r="H59" s="17" t="s">
        <v>55</v>
      </c>
    </row>
    <row r="60" spans="1:11">
      <c r="C60"/>
    </row>
    <row r="61" spans="1:11">
      <c r="C61"/>
    </row>
    <row r="62" spans="1:11">
      <c r="C62"/>
    </row>
    <row r="63" spans="1:11">
      <c r="C63"/>
    </row>
    <row r="64" spans="1:11">
      <c r="C64"/>
    </row>
    <row r="65" spans="1:10">
      <c r="C65"/>
    </row>
    <row r="66" spans="1:10">
      <c r="C66"/>
    </row>
    <row r="77" spans="1:10">
      <c r="A77" s="106" t="s">
        <v>60</v>
      </c>
      <c r="B77" s="106" t="s">
        <v>56</v>
      </c>
      <c r="C77" s="107" t="s">
        <v>57</v>
      </c>
      <c r="D77" s="108" t="s">
        <v>58</v>
      </c>
      <c r="E77" s="108" t="s">
        <v>59</v>
      </c>
      <c r="F77" s="106" t="s">
        <v>60</v>
      </c>
      <c r="G77" s="106" t="s">
        <v>56</v>
      </c>
      <c r="H77" s="107" t="s">
        <v>57</v>
      </c>
      <c r="I77" s="108" t="s">
        <v>58</v>
      </c>
      <c r="J77" s="108" t="s">
        <v>59</v>
      </c>
    </row>
    <row r="78" spans="1:10">
      <c r="A78" s="109">
        <v>41892</v>
      </c>
      <c r="B78" s="110" t="e">
        <f>C49</f>
        <v>#NUM!</v>
      </c>
      <c r="C78" s="110" t="e">
        <f>C53</f>
        <v>#NUM!</v>
      </c>
      <c r="D78" s="110" t="e">
        <f>C52</f>
        <v>#NUM!</v>
      </c>
      <c r="E78" s="110" t="e">
        <f>C50</f>
        <v>#NUM!</v>
      </c>
      <c r="F78" s="109">
        <v>41892</v>
      </c>
      <c r="G78" s="110" t="e">
        <f>H49</f>
        <v>#NUM!</v>
      </c>
      <c r="H78" s="110" t="e">
        <f>H53</f>
        <v>#NUM!</v>
      </c>
      <c r="I78" s="110" t="e">
        <f>H52</f>
        <v>#NUM!</v>
      </c>
      <c r="J78" s="110" t="e">
        <f>H50</f>
        <v>#NUM!</v>
      </c>
    </row>
    <row r="79" spans="1:10">
      <c r="B79" s="105"/>
    </row>
    <row r="96" spans="9:9">
      <c r="I96" s="105"/>
    </row>
  </sheetData>
  <mergeCells count="5">
    <mergeCell ref="K4:L4"/>
    <mergeCell ref="K5:L5"/>
    <mergeCell ref="A42:B42"/>
    <mergeCell ref="F42:G42"/>
    <mergeCell ref="K44:N44"/>
  </mergeCells>
  <pageMargins left="0.75" right="0.75" top="1" bottom="1" header="0.5" footer="0.5"/>
  <pageSetup scale="78" orientation="portrait" horizontalDpi="300" verticalDpi="300"/>
  <headerFooter>
    <oddFooter>&amp;RCreated by Elias Moo</oddFooter>
  </headerFooter>
  <drawing r:id="rId1"/>
  <legacy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96"/>
  <sheetViews>
    <sheetView workbookViewId="0">
      <selection activeCell="B13" sqref="B13"/>
    </sheetView>
  </sheetViews>
  <sheetFormatPr baseColWidth="10" defaultColWidth="8.83203125" defaultRowHeight="12" x14ac:dyDescent="0"/>
  <cols>
    <col min="1" max="1" width="10.83203125" customWidth="1"/>
    <col min="2" max="2" width="13.1640625" customWidth="1"/>
    <col min="3" max="3" width="13.1640625" style="6" customWidth="1"/>
    <col min="4" max="4" width="13.1640625" style="2" customWidth="1"/>
    <col min="5" max="5" width="6.1640625" style="2" customWidth="1"/>
    <col min="6" max="6" width="13.1640625" customWidth="1"/>
    <col min="7" max="7" width="13.1640625" style="3" customWidth="1"/>
    <col min="8" max="8" width="13.1640625" customWidth="1"/>
    <col min="9" max="9" width="15.1640625" customWidth="1"/>
    <col min="10" max="10" width="5.6640625" customWidth="1"/>
    <col min="11" max="11" width="14.1640625" customWidth="1"/>
    <col min="12" max="12" width="12.1640625" customWidth="1"/>
    <col min="13" max="13" width="3.33203125" customWidth="1"/>
    <col min="14" max="14" width="8.6640625" customWidth="1"/>
    <col min="15" max="15" width="12" customWidth="1"/>
  </cols>
  <sheetData>
    <row r="1" spans="1:13" ht="15">
      <c r="A1" s="111" t="s">
        <v>61</v>
      </c>
    </row>
    <row r="2" spans="1:13">
      <c r="A2" s="71" t="s">
        <v>5</v>
      </c>
      <c r="B2" s="74"/>
      <c r="C2" s="72" t="s">
        <v>6</v>
      </c>
      <c r="D2" s="75"/>
      <c r="E2" s="73"/>
      <c r="F2" s="71" t="s">
        <v>7</v>
      </c>
      <c r="G2" s="78"/>
      <c r="H2" s="71" t="s">
        <v>11</v>
      </c>
      <c r="I2" s="80"/>
    </row>
    <row r="3" spans="1:13" ht="13" thickBot="1">
      <c r="A3" s="71" t="s">
        <v>8</v>
      </c>
      <c r="B3" s="77"/>
      <c r="C3" s="72" t="s">
        <v>9</v>
      </c>
      <c r="D3" s="76"/>
      <c r="E3" s="73"/>
      <c r="F3" s="71" t="s">
        <v>10</v>
      </c>
      <c r="G3" s="79"/>
      <c r="H3" s="71"/>
    </row>
    <row r="4" spans="1:13" ht="24" customHeight="1" thickBot="1">
      <c r="K4" s="124" t="s">
        <v>27</v>
      </c>
      <c r="L4" s="125"/>
      <c r="M4" s="18"/>
    </row>
    <row r="5" spans="1:13" ht="18" customHeight="1">
      <c r="A5" s="30" t="s">
        <v>49</v>
      </c>
      <c r="B5" s="31" t="s">
        <v>1</v>
      </c>
      <c r="C5" s="32" t="s">
        <v>31</v>
      </c>
      <c r="D5" s="63" t="s">
        <v>0</v>
      </c>
      <c r="E5" s="59"/>
      <c r="F5" s="68" t="s">
        <v>2</v>
      </c>
      <c r="G5" s="69" t="s">
        <v>31</v>
      </c>
      <c r="H5" s="70" t="s">
        <v>33</v>
      </c>
      <c r="K5" s="122" t="s">
        <v>26</v>
      </c>
      <c r="L5" s="123"/>
      <c r="M5" s="18"/>
    </row>
    <row r="6" spans="1:13" ht="13" thickBot="1">
      <c r="A6" s="61">
        <v>1</v>
      </c>
      <c r="B6" s="11"/>
      <c r="C6" s="83" t="str">
        <f>IF(B6="","",(B6/B45))</f>
        <v/>
      </c>
      <c r="D6" s="84" t="e">
        <f>LOOKUP(C6,K7:K19,J7:J19)</f>
        <v>#N/A</v>
      </c>
      <c r="E6" s="29"/>
      <c r="F6" s="64"/>
      <c r="G6" s="112" t="str">
        <f>IF(F6="","",(F6/G45))</f>
        <v/>
      </c>
      <c r="H6" s="23" t="e">
        <f>LOOKUP(G6,K7:K19,J7:J19)</f>
        <v>#N/A</v>
      </c>
      <c r="K6" s="25" t="s">
        <v>50</v>
      </c>
      <c r="L6" s="26" t="s">
        <v>19</v>
      </c>
    </row>
    <row r="7" spans="1:13" ht="13" thickBot="1">
      <c r="A7" s="61">
        <v>2</v>
      </c>
      <c r="B7" s="11"/>
      <c r="C7" s="83" t="str">
        <f>IF(B7="","",(B7/B45))</f>
        <v/>
      </c>
      <c r="D7" s="84" t="e">
        <f>LOOKUP(C7,K7:K19,J7:J19)</f>
        <v>#N/A</v>
      </c>
      <c r="E7" s="29"/>
      <c r="F7" s="64"/>
      <c r="G7" s="112" t="str">
        <f>IF(F7="","",(F7/G45))</f>
        <v/>
      </c>
      <c r="H7" s="22" t="e">
        <f>LOOKUP(G7,K7:K19,J7:J19)</f>
        <v>#N/A</v>
      </c>
      <c r="J7" s="81" t="s">
        <v>18</v>
      </c>
      <c r="K7" s="88">
        <v>0</v>
      </c>
      <c r="L7" s="89">
        <v>0.59489999999999998</v>
      </c>
      <c r="M7" s="19"/>
    </row>
    <row r="8" spans="1:13" ht="13" thickBot="1">
      <c r="A8" s="61">
        <v>3</v>
      </c>
      <c r="B8" s="11"/>
      <c r="C8" s="83" t="str">
        <f>IF(B8="","",(B8/B45))</f>
        <v/>
      </c>
      <c r="D8" s="84" t="e">
        <f>LOOKUP(C8,K7:K19,J7:J19)</f>
        <v>#N/A</v>
      </c>
      <c r="E8" s="29"/>
      <c r="F8" s="64"/>
      <c r="G8" s="112" t="str">
        <f>IF(F8="","",(F8/G45))</f>
        <v/>
      </c>
      <c r="H8" s="22" t="e">
        <f>LOOKUP(G8,K7:K19,J7:J19)</f>
        <v>#N/A</v>
      </c>
      <c r="J8" s="82" t="s">
        <v>17</v>
      </c>
      <c r="K8" s="90">
        <v>0.59499999999999997</v>
      </c>
      <c r="L8" s="91">
        <v>0.6149</v>
      </c>
      <c r="M8" s="20"/>
    </row>
    <row r="9" spans="1:13" ht="13" thickBot="1">
      <c r="A9" s="61">
        <v>4</v>
      </c>
      <c r="B9" s="11"/>
      <c r="C9" s="83" t="str">
        <f>IF(B9="","",(B9/B45))</f>
        <v/>
      </c>
      <c r="D9" s="84" t="e">
        <f>LOOKUP(C9,K7:K19,J7:J19)</f>
        <v>#N/A</v>
      </c>
      <c r="E9" s="29"/>
      <c r="F9" s="64"/>
      <c r="G9" s="112" t="str">
        <f>IF(F9="","",(F9/G45))</f>
        <v/>
      </c>
      <c r="H9" s="22" t="e">
        <f>LOOKUP(G9,K7:K19,J7:J19)</f>
        <v>#N/A</v>
      </c>
      <c r="J9" s="81" t="s">
        <v>16</v>
      </c>
      <c r="K9" s="88">
        <v>0.61499999999999999</v>
      </c>
      <c r="L9" s="89">
        <v>0.67490000000000006</v>
      </c>
      <c r="M9" s="19"/>
    </row>
    <row r="10" spans="1:13" ht="13" thickBot="1">
      <c r="A10" s="61">
        <v>5</v>
      </c>
      <c r="B10" s="11"/>
      <c r="C10" s="83" t="str">
        <f>IF(B10="","",(B10/B45))</f>
        <v/>
      </c>
      <c r="D10" s="84" t="e">
        <f>LOOKUP(C10,K7:K19,J7:J19)</f>
        <v>#N/A</v>
      </c>
      <c r="E10" s="29"/>
      <c r="F10" s="64"/>
      <c r="G10" s="112" t="str">
        <f>IF(F10="","",(F10/G45))</f>
        <v/>
      </c>
      <c r="H10" s="22" t="e">
        <f>LOOKUP(G10,K7:K19,J7:J19)</f>
        <v>#N/A</v>
      </c>
      <c r="J10" s="82" t="s">
        <v>20</v>
      </c>
      <c r="K10" s="90">
        <v>0.67500000000000004</v>
      </c>
      <c r="L10" s="91">
        <v>0.69489999999999996</v>
      </c>
      <c r="M10" s="20"/>
    </row>
    <row r="11" spans="1:13" ht="13" thickBot="1">
      <c r="A11" s="61">
        <v>6</v>
      </c>
      <c r="B11" s="11"/>
      <c r="C11" s="83" t="str">
        <f>IF(B11="","",(B11/B45))</f>
        <v/>
      </c>
      <c r="D11" s="84" t="e">
        <f>LOOKUP(C11,K7:K19,J7:J19)</f>
        <v>#N/A</v>
      </c>
      <c r="E11" s="29"/>
      <c r="F11" s="64"/>
      <c r="G11" s="112" t="str">
        <f>IF(F11="","",(F11/G45))</f>
        <v/>
      </c>
      <c r="H11" s="22" t="e">
        <f>LOOKUP(G11,K7:K19,J7:J19)</f>
        <v>#N/A</v>
      </c>
      <c r="J11" s="81" t="s">
        <v>21</v>
      </c>
      <c r="K11" s="88">
        <v>0.69499999999999995</v>
      </c>
      <c r="L11" s="89">
        <v>0.71489999999999998</v>
      </c>
      <c r="M11" s="19"/>
    </row>
    <row r="12" spans="1:13" ht="13" thickBot="1">
      <c r="A12" s="61">
        <v>7</v>
      </c>
      <c r="B12" s="11"/>
      <c r="C12" s="83" t="str">
        <f>IF(B12="","",(B12/B45))</f>
        <v/>
      </c>
      <c r="D12" s="84" t="e">
        <f>LOOKUP(C12,K7:K19,J7:J19)</f>
        <v>#N/A</v>
      </c>
      <c r="E12" s="29"/>
      <c r="F12" s="64"/>
      <c r="G12" s="112" t="str">
        <f>IF(F12="","",(F12/G45))</f>
        <v/>
      </c>
      <c r="H12" s="22" t="e">
        <f>LOOKUP(G12,K7:K19,J7:J19)</f>
        <v>#N/A</v>
      </c>
      <c r="J12" s="81" t="s">
        <v>15</v>
      </c>
      <c r="K12" s="88">
        <v>0.71499999999999997</v>
      </c>
      <c r="L12" s="89">
        <v>0.77490000000000003</v>
      </c>
      <c r="M12" s="19"/>
    </row>
    <row r="13" spans="1:13" ht="13" thickBot="1">
      <c r="A13" s="61">
        <v>8</v>
      </c>
      <c r="B13" s="11"/>
      <c r="C13" s="83" t="str">
        <f>IF(B13="","",(B13/B45))</f>
        <v/>
      </c>
      <c r="D13" s="84" t="e">
        <f>LOOKUP(C13,K7:K19,J7:J19)</f>
        <v>#N/A</v>
      </c>
      <c r="E13" s="29"/>
      <c r="F13" s="64"/>
      <c r="G13" s="112" t="str">
        <f>IF(F13="","",(F13/G45))</f>
        <v/>
      </c>
      <c r="H13" s="22" t="e">
        <f>LOOKUP(G13,K7:K19,J7:J19)</f>
        <v>#N/A</v>
      </c>
      <c r="J13" s="81" t="s">
        <v>41</v>
      </c>
      <c r="K13" s="88">
        <v>0.77500000000000002</v>
      </c>
      <c r="L13" s="89">
        <v>0.79490000000000005</v>
      </c>
      <c r="M13" s="19"/>
    </row>
    <row r="14" spans="1:13" ht="13" thickBot="1">
      <c r="A14" s="61">
        <v>9</v>
      </c>
      <c r="B14" s="11"/>
      <c r="C14" s="83" t="str">
        <f>IF(B14="","",(B14/B45))</f>
        <v/>
      </c>
      <c r="D14" s="84" t="e">
        <f>LOOKUP(C14,K7:K19,J7:J19)</f>
        <v>#N/A</v>
      </c>
      <c r="E14" s="29"/>
      <c r="F14" s="64"/>
      <c r="G14" s="112" t="str">
        <f>IF(F14="","",(F14/G45))</f>
        <v/>
      </c>
      <c r="H14" s="22" t="e">
        <f>LOOKUP(G14,K7:K19,J7:J19)</f>
        <v>#N/A</v>
      </c>
      <c r="J14" s="81" t="s">
        <v>14</v>
      </c>
      <c r="K14" s="88">
        <v>0.79500000000000004</v>
      </c>
      <c r="L14" s="89">
        <v>0.81489999999999996</v>
      </c>
      <c r="M14" s="19"/>
    </row>
    <row r="15" spans="1:13" ht="13" thickBot="1">
      <c r="A15" s="61">
        <v>10</v>
      </c>
      <c r="B15" s="11"/>
      <c r="C15" s="83" t="str">
        <f>IF(B15="","",(B15/B45))</f>
        <v/>
      </c>
      <c r="D15" s="84" t="e">
        <f>LOOKUP(C15,K7:K19,J7:J19)</f>
        <v>#N/A</v>
      </c>
      <c r="E15" s="29"/>
      <c r="F15" s="64"/>
      <c r="G15" s="112" t="str">
        <f>IF(F15="","",(F15/G45))</f>
        <v/>
      </c>
      <c r="H15" s="22" t="e">
        <f>LOOKUP(G15,K7:K19,J7:J19)</f>
        <v>#N/A</v>
      </c>
      <c r="J15" s="81" t="s">
        <v>13</v>
      </c>
      <c r="K15" s="88">
        <v>0.81499999999999995</v>
      </c>
      <c r="L15" s="89">
        <v>0.87490000000000001</v>
      </c>
      <c r="M15" s="19"/>
    </row>
    <row r="16" spans="1:13" ht="13" thickBot="1">
      <c r="A16" s="61">
        <v>11</v>
      </c>
      <c r="B16" s="11"/>
      <c r="C16" s="83" t="str">
        <f>IF(B16="","",(B16/B45))</f>
        <v/>
      </c>
      <c r="D16" s="84" t="e">
        <f>LOOKUP(C16,K7:K19,J7:J19)</f>
        <v>#N/A</v>
      </c>
      <c r="E16" s="29"/>
      <c r="F16" s="64"/>
      <c r="G16" s="112" t="str">
        <f>IF(F16="","",(F16/G45))</f>
        <v/>
      </c>
      <c r="H16" s="22" t="e">
        <f>LOOKUP(G16,K7:K19,J7:J19)</f>
        <v>#N/A</v>
      </c>
      <c r="J16" s="81" t="s">
        <v>22</v>
      </c>
      <c r="K16" s="88">
        <v>0.875</v>
      </c>
      <c r="L16" s="89">
        <v>0.89490000000000003</v>
      </c>
      <c r="M16" s="19"/>
    </row>
    <row r="17" spans="1:13" ht="13" thickBot="1">
      <c r="A17" s="61">
        <v>12</v>
      </c>
      <c r="B17" s="11"/>
      <c r="C17" s="83" t="str">
        <f>IF(B17="","",(B17/B45))</f>
        <v/>
      </c>
      <c r="D17" s="84" t="e">
        <f>LOOKUP(C17,K7:K19,J7:J19)</f>
        <v>#N/A</v>
      </c>
      <c r="E17" s="29"/>
      <c r="F17" s="64"/>
      <c r="G17" s="112" t="str">
        <f>IF(F17="","",(F17/G45))</f>
        <v/>
      </c>
      <c r="H17" s="22" t="e">
        <f>LOOKUP(G17,K7:K19,J7:J19)</f>
        <v>#N/A</v>
      </c>
      <c r="J17" s="81" t="s">
        <v>23</v>
      </c>
      <c r="K17" s="88">
        <v>0.89500000000000002</v>
      </c>
      <c r="L17" s="89">
        <v>0.91490000000000005</v>
      </c>
      <c r="M17" s="19"/>
    </row>
    <row r="18" spans="1:13" ht="13" thickBot="1">
      <c r="A18" s="61">
        <v>13</v>
      </c>
      <c r="B18" s="11"/>
      <c r="C18" s="83" t="str">
        <f>IF(B18="","",(B18/B45))</f>
        <v/>
      </c>
      <c r="D18" s="84" t="e">
        <f>LOOKUP(C18,K7:K19,J7:J19)</f>
        <v>#N/A</v>
      </c>
      <c r="E18" s="29"/>
      <c r="F18" s="64"/>
      <c r="G18" s="112" t="str">
        <f>IF(F18="","",(F18/G45))</f>
        <v/>
      </c>
      <c r="H18" s="22" t="e">
        <f>LOOKUP(G18,K7:K19,J7:J19)</f>
        <v>#N/A</v>
      </c>
      <c r="J18" s="81" t="s">
        <v>12</v>
      </c>
      <c r="K18" s="88">
        <v>0.91500000000000004</v>
      </c>
      <c r="L18" s="89">
        <v>0.9849</v>
      </c>
      <c r="M18" s="19"/>
    </row>
    <row r="19" spans="1:13" ht="13" thickBot="1">
      <c r="A19" s="61">
        <v>14</v>
      </c>
      <c r="B19" s="11"/>
      <c r="C19" s="83" t="str">
        <f>IF(B19="","",(B19/B45))</f>
        <v/>
      </c>
      <c r="D19" s="84" t="e">
        <f>LOOKUP(C19,K7:K19,J7:J19)</f>
        <v>#N/A</v>
      </c>
      <c r="E19" s="29"/>
      <c r="F19" s="64"/>
      <c r="G19" s="112" t="str">
        <f>IF(F19="","",(F19/G45))</f>
        <v/>
      </c>
      <c r="H19" s="22" t="e">
        <f>LOOKUP(G19,K7:K19,J7:J19)</f>
        <v>#N/A</v>
      </c>
      <c r="J19" s="81" t="s">
        <v>24</v>
      </c>
      <c r="K19" s="88">
        <v>0.98499999999999999</v>
      </c>
      <c r="L19" s="89">
        <v>1</v>
      </c>
      <c r="M19" s="19"/>
    </row>
    <row r="20" spans="1:13">
      <c r="A20" s="61">
        <v>15</v>
      </c>
      <c r="B20" s="11"/>
      <c r="C20" s="83" t="str">
        <f>IF(B20="","",(B20/B45))</f>
        <v/>
      </c>
      <c r="D20" s="84" t="e">
        <f>LOOKUP(C20,K7:K19,J7:J19)</f>
        <v>#N/A</v>
      </c>
      <c r="E20" s="29"/>
      <c r="F20" s="64"/>
      <c r="G20" s="112" t="str">
        <f>IF(F20="","",(F20/G45))</f>
        <v/>
      </c>
      <c r="H20" s="22" t="e">
        <f>LOOKUP(G20,K7:K19,J7:J19)</f>
        <v>#N/A</v>
      </c>
      <c r="J20" s="87" t="s">
        <v>25</v>
      </c>
    </row>
    <row r="21" spans="1:13">
      <c r="A21" s="61">
        <v>16</v>
      </c>
      <c r="B21" s="11"/>
      <c r="C21" s="83" t="str">
        <f>IF(B21="","",(B21/B45))</f>
        <v/>
      </c>
      <c r="D21" s="84" t="e">
        <f>LOOKUP(C21,K7:K19,J7:J19)</f>
        <v>#N/A</v>
      </c>
      <c r="E21" s="29"/>
      <c r="F21" s="64"/>
      <c r="G21" s="65" t="str">
        <f>IF(F21="","",(F21/G45))</f>
        <v/>
      </c>
      <c r="H21" s="22" t="e">
        <f>LOOKUP(G21,K7:K19,J7:J19)</f>
        <v>#N/A</v>
      </c>
    </row>
    <row r="22" spans="1:13" ht="12" customHeight="1">
      <c r="A22" s="61">
        <v>17</v>
      </c>
      <c r="B22" s="11"/>
      <c r="C22" s="83" t="str">
        <f>IF(B22="","",(B22/B45))</f>
        <v/>
      </c>
      <c r="D22" s="84" t="e">
        <f>LOOKUP(C22,K7:K19,J7:J19)</f>
        <v>#N/A</v>
      </c>
      <c r="E22" s="29"/>
      <c r="F22" s="64"/>
      <c r="G22" s="65" t="str">
        <f>IF(F22="","",(F22/G45))</f>
        <v/>
      </c>
      <c r="H22" s="22" t="e">
        <f>LOOKUP(G22,K7:K19,J7:J19)</f>
        <v>#N/A</v>
      </c>
    </row>
    <row r="23" spans="1:13">
      <c r="A23" s="61">
        <v>18</v>
      </c>
      <c r="B23" s="11"/>
      <c r="C23" s="83" t="str">
        <f>IF(B23="","",(B23/B45))</f>
        <v/>
      </c>
      <c r="D23" s="84" t="e">
        <f>LOOKUP(C23,K7:K19,J7:J19)</f>
        <v>#N/A</v>
      </c>
      <c r="E23" s="29"/>
      <c r="F23" s="64"/>
      <c r="G23" s="65" t="str">
        <f>IF(F23="","",(F23/G45))</f>
        <v/>
      </c>
      <c r="H23" s="22" t="e">
        <f>LOOKUP(G23,K7:K19,J7:J19)</f>
        <v>#N/A</v>
      </c>
    </row>
    <row r="24" spans="1:13">
      <c r="A24" s="61">
        <v>19</v>
      </c>
      <c r="B24" s="11"/>
      <c r="C24" s="83" t="str">
        <f>IF(B24="","",(B24/B45))</f>
        <v/>
      </c>
      <c r="D24" s="84" t="e">
        <f>LOOKUP(C24,K7:K19,J7:J19)</f>
        <v>#N/A</v>
      </c>
      <c r="E24" s="29"/>
      <c r="F24" s="64"/>
      <c r="G24" s="65" t="str">
        <f>IF(F24="","",(F24/G45))</f>
        <v/>
      </c>
      <c r="H24" s="22" t="e">
        <f>LOOKUP(G24,K7:K19,J7:J19)</f>
        <v>#N/A</v>
      </c>
    </row>
    <row r="25" spans="1:13">
      <c r="A25" s="61">
        <v>20</v>
      </c>
      <c r="B25" s="11"/>
      <c r="C25" s="83" t="str">
        <f>IF(B25="","",(B25/B45))</f>
        <v/>
      </c>
      <c r="D25" s="84" t="e">
        <f>LOOKUP(C25,K7:K19,J7:J19)</f>
        <v>#N/A</v>
      </c>
      <c r="E25" s="29"/>
      <c r="F25" s="64"/>
      <c r="G25" s="65" t="str">
        <f>IF(F25="","",(F25/G45))</f>
        <v/>
      </c>
      <c r="H25" s="22" t="e">
        <f>LOOKUP(G25,K7:K19,J7:J19)</f>
        <v>#N/A</v>
      </c>
    </row>
    <row r="26" spans="1:13">
      <c r="A26" s="61">
        <v>21</v>
      </c>
      <c r="B26" s="11"/>
      <c r="C26" s="83" t="str">
        <f>IF(B26="","",(B26/B45))</f>
        <v/>
      </c>
      <c r="D26" s="84" t="e">
        <f>LOOKUP(C26,K7:K19,J7:J19)</f>
        <v>#N/A</v>
      </c>
      <c r="E26" s="29"/>
      <c r="F26" s="64"/>
      <c r="G26" s="65" t="str">
        <f>IF(F26="","",(F26/G45))</f>
        <v/>
      </c>
      <c r="H26" s="22" t="e">
        <f>LOOKUP(G26,K7:K19,J7:J19)</f>
        <v>#N/A</v>
      </c>
    </row>
    <row r="27" spans="1:13">
      <c r="A27" s="61">
        <v>22</v>
      </c>
      <c r="B27" s="11"/>
      <c r="C27" s="83" t="str">
        <f>IF(B27="","",(B27/B45))</f>
        <v/>
      </c>
      <c r="D27" s="84" t="e">
        <f>LOOKUP(C27,K7:K19,J7:J19)</f>
        <v>#N/A</v>
      </c>
      <c r="E27" s="29"/>
      <c r="F27" s="64"/>
      <c r="G27" s="65" t="str">
        <f>IF(F27="","",(F27/G45))</f>
        <v/>
      </c>
      <c r="H27" s="22" t="e">
        <f>LOOKUP(G27,K7:K19,J7:J19)</f>
        <v>#N/A</v>
      </c>
    </row>
    <row r="28" spans="1:13">
      <c r="A28" s="61">
        <v>23</v>
      </c>
      <c r="B28" s="11"/>
      <c r="C28" s="83" t="str">
        <f>IF(B28="","",(B28/B45))</f>
        <v/>
      </c>
      <c r="D28" s="84" t="e">
        <f>LOOKUP(C28,K7:K19,J7:J19)</f>
        <v>#N/A</v>
      </c>
      <c r="E28" s="29"/>
      <c r="F28" s="64"/>
      <c r="G28" s="65" t="str">
        <f>IF(F28="","",(F28/G45))</f>
        <v/>
      </c>
      <c r="H28" s="22" t="e">
        <f>LOOKUP(G28,K7:K19,J7:J19)</f>
        <v>#N/A</v>
      </c>
    </row>
    <row r="29" spans="1:13">
      <c r="A29" s="61">
        <v>24</v>
      </c>
      <c r="B29" s="11"/>
      <c r="C29" s="83" t="str">
        <f>IF(B29="","",(B29/B45))</f>
        <v/>
      </c>
      <c r="D29" s="84" t="e">
        <f>LOOKUP(C29,K7:K19,J7:J19)</f>
        <v>#N/A</v>
      </c>
      <c r="E29" s="29"/>
      <c r="F29" s="64"/>
      <c r="G29" s="65" t="str">
        <f>IF(F29="","",(F29/G45))</f>
        <v/>
      </c>
      <c r="H29" s="22" t="e">
        <f>LOOKUP(G29,K7:K19,J7:J19)</f>
        <v>#N/A</v>
      </c>
    </row>
    <row r="30" spans="1:13">
      <c r="A30" s="61">
        <v>25</v>
      </c>
      <c r="B30" s="11"/>
      <c r="C30" s="83" t="str">
        <f>IF(B30="","",(B30/B45))</f>
        <v/>
      </c>
      <c r="D30" s="84" t="e">
        <f>LOOKUP(C30,K7:K19,J7:J19)</f>
        <v>#N/A</v>
      </c>
      <c r="E30" s="29"/>
      <c r="F30" s="64"/>
      <c r="G30" s="65" t="str">
        <f>IF(F30="","",(F30/G45))</f>
        <v/>
      </c>
      <c r="H30" s="22" t="e">
        <f>LOOKUP(G30,K7:K19,J7:J19)</f>
        <v>#N/A</v>
      </c>
    </row>
    <row r="31" spans="1:13">
      <c r="A31" s="61">
        <v>26</v>
      </c>
      <c r="B31" s="11"/>
      <c r="C31" s="83" t="str">
        <f>IF(B31="","",(B31/B45))</f>
        <v/>
      </c>
      <c r="D31" s="84" t="e">
        <f>LOOKUP(C31,K7:K19,J7:J19)</f>
        <v>#N/A</v>
      </c>
      <c r="E31" s="29"/>
      <c r="F31" s="64"/>
      <c r="G31" s="65" t="str">
        <f>IF(F31="","",(F31/G45))</f>
        <v/>
      </c>
      <c r="H31" s="22" t="e">
        <f>LOOKUP(G31,K7:K19,J7:J19)</f>
        <v>#N/A</v>
      </c>
    </row>
    <row r="32" spans="1:13">
      <c r="A32" s="61">
        <v>27</v>
      </c>
      <c r="B32" s="11"/>
      <c r="C32" s="83" t="str">
        <f>IF(B32="","",(B32/B45))</f>
        <v/>
      </c>
      <c r="D32" s="84" t="e">
        <f>LOOKUP(C32,K7:K19,J7:J19)</f>
        <v>#N/A</v>
      </c>
      <c r="E32" s="29"/>
      <c r="F32" s="64"/>
      <c r="G32" s="65" t="str">
        <f>IF(F32="","",(F32/G45))</f>
        <v/>
      </c>
      <c r="H32" s="22" t="e">
        <f>LOOKUP(G32,K7:K19,J7:J19)</f>
        <v>#N/A</v>
      </c>
      <c r="I32" s="13"/>
    </row>
    <row r="33" spans="1:17">
      <c r="A33" s="61">
        <v>28</v>
      </c>
      <c r="B33" s="11"/>
      <c r="C33" s="83" t="str">
        <f>IF(B33="","",(B33/B45))</f>
        <v/>
      </c>
      <c r="D33" s="84" t="e">
        <f>LOOKUP(C33,K7:K19,J7:J19)</f>
        <v>#N/A</v>
      </c>
      <c r="E33" s="29"/>
      <c r="F33" s="64"/>
      <c r="G33" s="65" t="str">
        <f>IF(F33="","",(F33/G45))</f>
        <v/>
      </c>
      <c r="H33" s="22" t="e">
        <f>LOOKUP(G33,K7:K19,J7:J19)</f>
        <v>#N/A</v>
      </c>
      <c r="I33" s="13"/>
    </row>
    <row r="34" spans="1:17">
      <c r="A34" s="61">
        <v>29</v>
      </c>
      <c r="B34" s="11"/>
      <c r="C34" s="83" t="str">
        <f>IF(B34="","",(B34/B45))</f>
        <v/>
      </c>
      <c r="D34" s="84" t="e">
        <f>LOOKUP(C34,K7:K19,J7:J19)</f>
        <v>#N/A</v>
      </c>
      <c r="E34" s="29"/>
      <c r="F34" s="64"/>
      <c r="G34" s="65" t="str">
        <f>IF(F34="","",(F34/G45))</f>
        <v/>
      </c>
      <c r="H34" s="22" t="e">
        <f>LOOKUP(G34,K7:K19,J7:J19)</f>
        <v>#N/A</v>
      </c>
      <c r="I34" s="13"/>
    </row>
    <row r="35" spans="1:17">
      <c r="A35" s="61">
        <v>30</v>
      </c>
      <c r="B35" s="11"/>
      <c r="C35" s="83" t="str">
        <f>IF(B35="","",(B35/B45))</f>
        <v/>
      </c>
      <c r="D35" s="84" t="e">
        <f>LOOKUP(C35,K7:K19,J7:J19)</f>
        <v>#N/A</v>
      </c>
      <c r="E35" s="29"/>
      <c r="F35" s="64"/>
      <c r="G35" s="65" t="str">
        <f>IF(F35="","",(F35/G45))</f>
        <v/>
      </c>
      <c r="H35" s="22" t="e">
        <f>LOOKUP(G35,K7:K19,J7:J19)</f>
        <v>#N/A</v>
      </c>
      <c r="I35" s="13"/>
    </row>
    <row r="36" spans="1:17">
      <c r="A36" s="61">
        <v>31</v>
      </c>
      <c r="B36" s="11"/>
      <c r="C36" s="83" t="str">
        <f>IF(B36="","",(B36/B45))</f>
        <v/>
      </c>
      <c r="D36" s="84" t="e">
        <f>LOOKUP(C36,K7:K19,J7:J19)</f>
        <v>#N/A</v>
      </c>
      <c r="E36" s="29"/>
      <c r="F36" s="64"/>
      <c r="G36" s="65" t="str">
        <f>IF(F36="","",(F36/G45))</f>
        <v/>
      </c>
      <c r="H36" s="22" t="e">
        <f>LOOKUP(G36,K7:K19,J7:J19)</f>
        <v>#N/A</v>
      </c>
      <c r="I36" s="13"/>
      <c r="J36" s="15"/>
    </row>
    <row r="37" spans="1:17">
      <c r="A37" s="61">
        <v>32</v>
      </c>
      <c r="B37" s="11"/>
      <c r="C37" s="83" t="str">
        <f>IF(B37="","",(B37/B45))</f>
        <v/>
      </c>
      <c r="D37" s="84" t="e">
        <f>LOOKUP(C37,K7:K19,J7:J19)</f>
        <v>#N/A</v>
      </c>
      <c r="E37" s="29"/>
      <c r="F37" s="64"/>
      <c r="G37" s="65" t="str">
        <f>IF(F37="","",(F37/G45))</f>
        <v/>
      </c>
      <c r="H37" s="22" t="e">
        <f>LOOKUP(G37,K7:K19,J7:J19)</f>
        <v>#N/A</v>
      </c>
      <c r="I37" s="13"/>
      <c r="J37" s="13"/>
      <c r="K37" s="13"/>
      <c r="L37" s="13"/>
      <c r="M37" s="13"/>
      <c r="N37" s="13"/>
      <c r="O37" s="13"/>
      <c r="P37" s="13"/>
      <c r="Q37" s="13"/>
    </row>
    <row r="38" spans="1:17">
      <c r="A38" s="61">
        <v>33</v>
      </c>
      <c r="B38" s="11"/>
      <c r="C38" s="83" t="str">
        <f>IF(B38="","",(B38/B45))</f>
        <v/>
      </c>
      <c r="D38" s="84" t="e">
        <f>LOOKUP(C38,K7:K19,J7:J19)</f>
        <v>#N/A</v>
      </c>
      <c r="E38" s="29"/>
      <c r="F38" s="64"/>
      <c r="G38" s="65" t="str">
        <f>IF(F38="","",(F38/G45))</f>
        <v/>
      </c>
      <c r="H38" s="22" t="e">
        <f>LOOKUP(G38,K7:K19,J7:J19)</f>
        <v>#N/A</v>
      </c>
      <c r="I38" s="13"/>
      <c r="J38" s="13"/>
      <c r="K38" s="13"/>
      <c r="L38" s="13"/>
      <c r="M38" s="13"/>
      <c r="N38" s="13"/>
      <c r="O38" s="13"/>
      <c r="P38" s="13"/>
      <c r="Q38" s="13"/>
    </row>
    <row r="39" spans="1:17">
      <c r="A39" s="61">
        <v>34</v>
      </c>
      <c r="B39" s="11"/>
      <c r="C39" s="83" t="str">
        <f>IF(B39="","",(B39/B45))</f>
        <v/>
      </c>
      <c r="D39" s="84" t="e">
        <f>LOOKUP(C39,K7:K19,J7:J19)</f>
        <v>#N/A</v>
      </c>
      <c r="E39" s="29"/>
      <c r="F39" s="64"/>
      <c r="G39" s="65" t="str">
        <f>IF(F39="","",(F39/G45))</f>
        <v/>
      </c>
      <c r="H39" s="22" t="e">
        <f>LOOKUP(G39,K7:K19,J7:J19)</f>
        <v>#N/A</v>
      </c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" thickBot="1">
      <c r="A40" s="62">
        <v>35</v>
      </c>
      <c r="B40" s="12"/>
      <c r="C40" s="85" t="str">
        <f>IF(B40="","",(B40/B45))</f>
        <v/>
      </c>
      <c r="D40" s="86" t="e">
        <f>LOOKUP(C40,K7:K19,J7:J19)</f>
        <v>#N/A</v>
      </c>
      <c r="E40" s="60"/>
      <c r="F40" s="66"/>
      <c r="G40" s="67" t="str">
        <f>IF(F40="","",(F40/G45))</f>
        <v/>
      </c>
      <c r="H40" s="24" t="e">
        <f>LOOKUP(G40,K7:K19,J7:J19)</f>
        <v>#N/A</v>
      </c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" thickBot="1">
      <c r="C41"/>
      <c r="D41"/>
      <c r="E41"/>
      <c r="G41"/>
    </row>
    <row r="42" spans="1:17" ht="13.5" customHeight="1" thickBot="1">
      <c r="A42" s="126" t="s">
        <v>47</v>
      </c>
      <c r="B42" s="127"/>
      <c r="F42" s="126" t="s">
        <v>38</v>
      </c>
      <c r="G42" s="128"/>
    </row>
    <row r="43" spans="1:17" ht="12.75" customHeight="1" thickBot="1">
      <c r="A43" s="8"/>
      <c r="B43" s="21" t="s">
        <v>45</v>
      </c>
      <c r="C43" s="27" t="s">
        <v>43</v>
      </c>
      <c r="D43" s="28" t="s">
        <v>42</v>
      </c>
      <c r="E43" s="35"/>
      <c r="F43" s="36"/>
      <c r="G43" s="21" t="s">
        <v>45</v>
      </c>
      <c r="H43" s="27" t="s">
        <v>43</v>
      </c>
      <c r="I43" s="28" t="s">
        <v>42</v>
      </c>
    </row>
    <row r="44" spans="1:17" ht="29" customHeight="1" thickBot="1">
      <c r="A44" s="55" t="s">
        <v>3</v>
      </c>
      <c r="B44" s="9"/>
      <c r="C44" s="37" t="s">
        <v>44</v>
      </c>
      <c r="D44" s="38" t="s">
        <v>44</v>
      </c>
      <c r="E44" s="33"/>
      <c r="F44" s="53" t="s">
        <v>4</v>
      </c>
      <c r="G44" s="10"/>
      <c r="H44" s="52" t="s">
        <v>44</v>
      </c>
      <c r="I44" s="38" t="s">
        <v>44</v>
      </c>
      <c r="K44" s="129" t="s">
        <v>66</v>
      </c>
      <c r="L44" s="130"/>
      <c r="M44" s="130"/>
      <c r="N44" s="131"/>
    </row>
    <row r="45" spans="1:17" ht="33" customHeight="1" thickBot="1">
      <c r="A45" s="56" t="s">
        <v>37</v>
      </c>
      <c r="B45" s="16">
        <v>50</v>
      </c>
      <c r="C45" s="39">
        <f>(B45/B45)</f>
        <v>1</v>
      </c>
      <c r="D45" s="40" t="str">
        <f>LOOKUP(C45,K7:K19,J7:J19)</f>
        <v>A+</v>
      </c>
      <c r="E45" s="34"/>
      <c r="F45" s="54" t="s">
        <v>30</v>
      </c>
      <c r="G45" s="14">
        <v>20</v>
      </c>
      <c r="H45" s="50">
        <f>(G45/G45)</f>
        <v>1</v>
      </c>
      <c r="I45" s="38" t="str">
        <f>LOOKUP(H45,K7:K19,J7:J19)</f>
        <v>A+</v>
      </c>
      <c r="K45" s="119" t="s">
        <v>64</v>
      </c>
      <c r="L45" s="120"/>
      <c r="M45" s="120"/>
      <c r="N45" s="121"/>
    </row>
    <row r="46" spans="1:17" ht="27.75" customHeight="1" thickBot="1">
      <c r="A46" s="57" t="s">
        <v>46</v>
      </c>
      <c r="B46" s="43" t="e">
        <f>MEDIAN(B6:B40)</f>
        <v>#NUM!</v>
      </c>
      <c r="C46" s="41" t="e">
        <f>MEDIAN(C6:C40)</f>
        <v>#NUM!</v>
      </c>
      <c r="D46" s="38" t="e">
        <f>LOOKUP(C46,K7:K19,J7:J19)</f>
        <v>#NUM!</v>
      </c>
      <c r="E46" s="33"/>
      <c r="F46" s="57" t="s">
        <v>62</v>
      </c>
      <c r="G46" s="49" t="e">
        <f>MEDIAN(F6:F40)</f>
        <v>#NUM!</v>
      </c>
      <c r="H46" s="50" t="e">
        <f>(G46/G45)</f>
        <v>#NUM!</v>
      </c>
      <c r="I46" s="38" t="e">
        <f>LOOKUP(H46,K7:K19,J7:J19)</f>
        <v>#NUM!</v>
      </c>
      <c r="K46" s="113" t="s">
        <v>65</v>
      </c>
      <c r="L46" s="114"/>
      <c r="M46" s="114"/>
      <c r="N46" s="115"/>
    </row>
    <row r="47" spans="1:17" ht="25" thickBot="1">
      <c r="A47" s="57" t="s">
        <v>48</v>
      </c>
      <c r="B47" s="44" t="e">
        <f>AVERAGE(B6:B40)</f>
        <v>#DIV/0!</v>
      </c>
      <c r="C47" s="42" t="e">
        <f>AVERAGE(C6:C31)</f>
        <v>#DIV/0!</v>
      </c>
      <c r="D47" s="38" t="e">
        <f>LOOKUP(C47,K7:K19,J7:J19)</f>
        <v>#DIV/0!</v>
      </c>
      <c r="E47" s="33"/>
      <c r="F47" s="57" t="s">
        <v>63</v>
      </c>
      <c r="G47" s="51" t="e">
        <f>AVERAGE( F6:F40)</f>
        <v>#DIV/0!</v>
      </c>
      <c r="H47" s="50" t="e">
        <f>(G47/G45)</f>
        <v>#DIV/0!</v>
      </c>
      <c r="I47" s="38" t="e">
        <f>LOOKUP(H47,K7:K19,J7:J19)</f>
        <v>#DIV/0!</v>
      </c>
      <c r="K47" s="119" t="s">
        <v>67</v>
      </c>
      <c r="L47" s="120"/>
      <c r="M47" s="120"/>
      <c r="N47" s="121"/>
    </row>
    <row r="48" spans="1:17" s="87" customFormat="1" ht="12" customHeight="1" thickBot="1">
      <c r="A48" s="94" t="s">
        <v>32</v>
      </c>
      <c r="B48" s="95" t="e">
        <f>STDEV(B6:B40)</f>
        <v>#DIV/0!</v>
      </c>
      <c r="C48" s="96" t="s">
        <v>44</v>
      </c>
      <c r="D48" s="97" t="s">
        <v>28</v>
      </c>
      <c r="E48" s="98"/>
      <c r="F48" s="94" t="s">
        <v>32</v>
      </c>
      <c r="G48" s="99" t="e">
        <f>STDEV(F6:F40)</f>
        <v>#DIV/0!</v>
      </c>
      <c r="H48" s="100" t="s">
        <v>44</v>
      </c>
      <c r="I48" s="97" t="s">
        <v>28</v>
      </c>
      <c r="K48" s="116" t="s">
        <v>68</v>
      </c>
      <c r="L48" s="117"/>
      <c r="M48" s="117"/>
      <c r="N48" s="118"/>
    </row>
    <row r="49" spans="1:11" ht="25" thickBot="1">
      <c r="A49" s="58" t="s">
        <v>40</v>
      </c>
      <c r="B49" s="45" t="e">
        <f>QUARTILE(B6:B40,1)</f>
        <v>#NUM!</v>
      </c>
      <c r="C49" s="37" t="e">
        <f>(B49/B45)</f>
        <v>#NUM!</v>
      </c>
      <c r="D49" s="38" t="e">
        <f>LOOKUP(C49,K7:K19,J7:J19)</f>
        <v>#NUM!</v>
      </c>
      <c r="E49" s="33"/>
      <c r="F49" s="58" t="s">
        <v>40</v>
      </c>
      <c r="G49" s="49" t="e">
        <f>QUARTILE(F6:F40,1)</f>
        <v>#NUM!</v>
      </c>
      <c r="H49" s="50" t="e">
        <f>(G49/G45)</f>
        <v>#NUM!</v>
      </c>
      <c r="I49" s="38" t="e">
        <f>LOOKUP(H49,K7:K19,J7:J19)</f>
        <v>#NUM!</v>
      </c>
    </row>
    <row r="50" spans="1:11" ht="12" customHeight="1" thickBot="1">
      <c r="A50" s="57" t="s">
        <v>34</v>
      </c>
      <c r="B50" s="46" t="e">
        <f>QUARTILE(B6:B40,3)</f>
        <v>#NUM!</v>
      </c>
      <c r="C50" s="37" t="e">
        <f>(B50/B45)</f>
        <v>#NUM!</v>
      </c>
      <c r="D50" s="38" t="e">
        <f>LOOKUP(C50,K7:K19,J7:J19)</f>
        <v>#NUM!</v>
      </c>
      <c r="E50" s="33"/>
      <c r="F50" s="57" t="s">
        <v>34</v>
      </c>
      <c r="G50" s="49" t="e">
        <f>QUARTILE(F6:F40,3)</f>
        <v>#NUM!</v>
      </c>
      <c r="H50" s="50" t="e">
        <f>(G50/G45)</f>
        <v>#NUM!</v>
      </c>
      <c r="I50" s="38" t="e">
        <f>LOOKUP(H50,K7:K19,J7:J19)</f>
        <v>#NUM!</v>
      </c>
      <c r="K50" s="87"/>
    </row>
    <row r="51" spans="1:11" s="87" customFormat="1" ht="12" customHeight="1" thickBot="1">
      <c r="A51" s="101" t="s">
        <v>39</v>
      </c>
      <c r="B51" s="102" t="e">
        <f>(B53-B52)</f>
        <v>#NUM!</v>
      </c>
      <c r="C51" s="103"/>
      <c r="D51" s="97"/>
      <c r="E51" s="98"/>
      <c r="F51" s="101" t="s">
        <v>39</v>
      </c>
      <c r="G51" s="104" t="e">
        <f>(G53-G52)</f>
        <v>#NUM!</v>
      </c>
      <c r="H51" s="100"/>
      <c r="I51" s="97"/>
      <c r="K51"/>
    </row>
    <row r="52" spans="1:11" ht="12" customHeight="1" thickBot="1">
      <c r="A52" s="57" t="s">
        <v>35</v>
      </c>
      <c r="B52" s="47" t="e">
        <f>QUARTILE(B6:B40,0)</f>
        <v>#NUM!</v>
      </c>
      <c r="C52" s="42" t="e">
        <f>(B52/B45)</f>
        <v>#NUM!</v>
      </c>
      <c r="D52" s="38" t="e">
        <f>LOOKUP(C52,K7:K19,J7:J19)</f>
        <v>#NUM!</v>
      </c>
      <c r="E52" s="33"/>
      <c r="F52" s="57" t="s">
        <v>35</v>
      </c>
      <c r="G52" s="49" t="e">
        <f>QUARTILE(F6:F40,0)</f>
        <v>#NUM!</v>
      </c>
      <c r="H52" s="50" t="e">
        <f>(G52/G45)</f>
        <v>#NUM!</v>
      </c>
      <c r="I52" s="38" t="e">
        <f>LOOKUP(H52,K7:K19,J7:J19)</f>
        <v>#NUM!</v>
      </c>
    </row>
    <row r="53" spans="1:11" ht="12" customHeight="1" thickBot="1">
      <c r="A53" s="58" t="s">
        <v>36</v>
      </c>
      <c r="B53" s="48" t="e">
        <f>QUARTILE(B6:B40,4)</f>
        <v>#NUM!</v>
      </c>
      <c r="C53" s="37" t="e">
        <f>(B53/B45)</f>
        <v>#NUM!</v>
      </c>
      <c r="D53" s="38" t="e">
        <f>LOOKUP(C53,K7:K19,J7:J19)</f>
        <v>#NUM!</v>
      </c>
      <c r="E53" s="33"/>
      <c r="F53" s="58" t="s">
        <v>36</v>
      </c>
      <c r="G53" s="49" t="e">
        <f>QUARTILE(F6:F40,4)</f>
        <v>#NUM!</v>
      </c>
      <c r="H53" s="50" t="e">
        <f>(G53/G45)</f>
        <v>#NUM!</v>
      </c>
      <c r="I53" s="38" t="e">
        <f>LOOKUP(H53,K7:K19,J7:J19)</f>
        <v>#NUM!</v>
      </c>
    </row>
    <row r="54" spans="1:11" ht="13" thickBot="1">
      <c r="A54" s="4"/>
      <c r="B54" s="5"/>
      <c r="C54" s="7"/>
      <c r="F54" s="1"/>
      <c r="H54" s="1"/>
    </row>
    <row r="55" spans="1:11" ht="13" thickBot="1">
      <c r="A55" s="92" t="s">
        <v>29</v>
      </c>
      <c r="B55" s="93"/>
      <c r="C55" s="1">
        <f>COUNTIF(D6:D40,"A*")</f>
        <v>0</v>
      </c>
      <c r="D55" s="17" t="s">
        <v>51</v>
      </c>
      <c r="E55" s="17"/>
      <c r="G55" s="1">
        <f>COUNTIF(H6:H40,"A*")</f>
        <v>0</v>
      </c>
      <c r="H55" s="17" t="s">
        <v>51</v>
      </c>
    </row>
    <row r="56" spans="1:11">
      <c r="C56" s="1">
        <f>COUNTIF(D6:D40,"B*")</f>
        <v>0</v>
      </c>
      <c r="D56" s="17" t="s">
        <v>52</v>
      </c>
      <c r="E56" s="17"/>
      <c r="G56" s="1">
        <f>COUNTIF(H6:H40,"B*")</f>
        <v>0</v>
      </c>
      <c r="H56" s="17" t="s">
        <v>52</v>
      </c>
    </row>
    <row r="57" spans="1:11">
      <c r="C57" s="1">
        <f>COUNTIF(D6:D40,"C*")</f>
        <v>0</v>
      </c>
      <c r="D57" s="17" t="s">
        <v>53</v>
      </c>
      <c r="E57" s="17"/>
      <c r="G57" s="1">
        <f>COUNTIF(H6:H40,"C*")</f>
        <v>0</v>
      </c>
      <c r="H57" s="17" t="s">
        <v>53</v>
      </c>
    </row>
    <row r="58" spans="1:11">
      <c r="C58" s="1">
        <f>COUNTIF(D6:D40,"D*")</f>
        <v>0</v>
      </c>
      <c r="D58" s="17" t="s">
        <v>54</v>
      </c>
      <c r="E58" s="17"/>
      <c r="G58" s="1">
        <f>COUNTIF(H6:H40,"D*")</f>
        <v>0</v>
      </c>
      <c r="H58" s="17" t="s">
        <v>54</v>
      </c>
    </row>
    <row r="59" spans="1:11">
      <c r="C59" s="1">
        <f>COUNTIF(D6:D40,"F")</f>
        <v>0</v>
      </c>
      <c r="D59" s="17" t="s">
        <v>55</v>
      </c>
      <c r="E59" s="17"/>
      <c r="G59" s="1">
        <f>COUNTIF(H6:H40,"F")</f>
        <v>0</v>
      </c>
      <c r="H59" s="17" t="s">
        <v>55</v>
      </c>
    </row>
    <row r="60" spans="1:11">
      <c r="C60"/>
    </row>
    <row r="61" spans="1:11">
      <c r="C61"/>
    </row>
    <row r="62" spans="1:11">
      <c r="C62"/>
    </row>
    <row r="63" spans="1:11">
      <c r="C63"/>
    </row>
    <row r="64" spans="1:11">
      <c r="C64"/>
    </row>
    <row r="65" spans="1:10">
      <c r="C65"/>
    </row>
    <row r="66" spans="1:10">
      <c r="C66"/>
    </row>
    <row r="77" spans="1:10">
      <c r="A77" s="106" t="s">
        <v>60</v>
      </c>
      <c r="B77" s="106" t="s">
        <v>56</v>
      </c>
      <c r="C77" s="107" t="s">
        <v>57</v>
      </c>
      <c r="D77" s="108" t="s">
        <v>58</v>
      </c>
      <c r="E77" s="108" t="s">
        <v>59</v>
      </c>
      <c r="F77" s="106" t="s">
        <v>60</v>
      </c>
      <c r="G77" s="106" t="s">
        <v>56</v>
      </c>
      <c r="H77" s="107" t="s">
        <v>57</v>
      </c>
      <c r="I77" s="108" t="s">
        <v>58</v>
      </c>
      <c r="J77" s="108" t="s">
        <v>59</v>
      </c>
    </row>
    <row r="78" spans="1:10">
      <c r="A78" s="109">
        <v>41892</v>
      </c>
      <c r="B78" s="110" t="e">
        <f>C49</f>
        <v>#NUM!</v>
      </c>
      <c r="C78" s="110" t="e">
        <f>C53</f>
        <v>#NUM!</v>
      </c>
      <c r="D78" s="110" t="e">
        <f>C52</f>
        <v>#NUM!</v>
      </c>
      <c r="E78" s="110" t="e">
        <f>C50</f>
        <v>#NUM!</v>
      </c>
      <c r="F78" s="109">
        <v>41892</v>
      </c>
      <c r="G78" s="110" t="e">
        <f>H49</f>
        <v>#NUM!</v>
      </c>
      <c r="H78" s="110" t="e">
        <f>H53</f>
        <v>#NUM!</v>
      </c>
      <c r="I78" s="110" t="e">
        <f>H52</f>
        <v>#NUM!</v>
      </c>
      <c r="J78" s="110" t="e">
        <f>H50</f>
        <v>#NUM!</v>
      </c>
    </row>
    <row r="79" spans="1:10">
      <c r="B79" s="105"/>
    </row>
    <row r="96" spans="9:9">
      <c r="I96" s="105"/>
    </row>
  </sheetData>
  <mergeCells count="5">
    <mergeCell ref="K4:L4"/>
    <mergeCell ref="K5:L5"/>
    <mergeCell ref="A42:B42"/>
    <mergeCell ref="F42:G42"/>
    <mergeCell ref="K44:N44"/>
  </mergeCells>
  <pageMargins left="0.75" right="0.75" top="1" bottom="1" header="0.5" footer="0.5"/>
  <pageSetup scale="78" orientation="portrait" horizontalDpi="300" verticalDpi="300"/>
  <headerFooter>
    <oddFooter>&amp;RCreated by Elias Moo</oddFooter>
  </headerFooter>
  <drawing r:id="rId1"/>
  <legacy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96"/>
  <sheetViews>
    <sheetView workbookViewId="0">
      <selection activeCell="B13" sqref="B13"/>
    </sheetView>
  </sheetViews>
  <sheetFormatPr baseColWidth="10" defaultColWidth="8.83203125" defaultRowHeight="12" x14ac:dyDescent="0"/>
  <cols>
    <col min="1" max="1" width="10.83203125" customWidth="1"/>
    <col min="2" max="2" width="13.1640625" customWidth="1"/>
    <col min="3" max="3" width="13.1640625" style="6" customWidth="1"/>
    <col min="4" max="4" width="13.1640625" style="2" customWidth="1"/>
    <col min="5" max="5" width="6.1640625" style="2" customWidth="1"/>
    <col min="6" max="6" width="13.1640625" customWidth="1"/>
    <col min="7" max="7" width="13.1640625" style="3" customWidth="1"/>
    <col min="8" max="8" width="13.1640625" customWidth="1"/>
    <col min="9" max="9" width="15.1640625" customWidth="1"/>
    <col min="10" max="10" width="5.6640625" customWidth="1"/>
    <col min="11" max="11" width="14.1640625" customWidth="1"/>
    <col min="12" max="12" width="12.1640625" customWidth="1"/>
    <col min="13" max="13" width="3.33203125" customWidth="1"/>
    <col min="14" max="14" width="8.6640625" customWidth="1"/>
    <col min="15" max="15" width="12" customWidth="1"/>
  </cols>
  <sheetData>
    <row r="1" spans="1:13" ht="15">
      <c r="A1" s="111" t="s">
        <v>61</v>
      </c>
    </row>
    <row r="2" spans="1:13">
      <c r="A2" s="71" t="s">
        <v>5</v>
      </c>
      <c r="B2" s="74"/>
      <c r="C2" s="72" t="s">
        <v>6</v>
      </c>
      <c r="D2" s="75"/>
      <c r="E2" s="73"/>
      <c r="F2" s="71" t="s">
        <v>7</v>
      </c>
      <c r="G2" s="78"/>
      <c r="H2" s="71" t="s">
        <v>11</v>
      </c>
      <c r="I2" s="80"/>
    </row>
    <row r="3" spans="1:13" ht="13" thickBot="1">
      <c r="A3" s="71" t="s">
        <v>8</v>
      </c>
      <c r="B3" s="77"/>
      <c r="C3" s="72" t="s">
        <v>9</v>
      </c>
      <c r="D3" s="76"/>
      <c r="E3" s="73"/>
      <c r="F3" s="71" t="s">
        <v>10</v>
      </c>
      <c r="G3" s="79"/>
      <c r="H3" s="71"/>
    </row>
    <row r="4" spans="1:13" ht="24" customHeight="1" thickBot="1">
      <c r="K4" s="124" t="s">
        <v>27</v>
      </c>
      <c r="L4" s="125"/>
      <c r="M4" s="18"/>
    </row>
    <row r="5" spans="1:13" ht="18" customHeight="1">
      <c r="A5" s="30" t="s">
        <v>49</v>
      </c>
      <c r="B5" s="31" t="s">
        <v>1</v>
      </c>
      <c r="C5" s="32" t="s">
        <v>31</v>
      </c>
      <c r="D5" s="63" t="s">
        <v>0</v>
      </c>
      <c r="E5" s="59"/>
      <c r="F5" s="68" t="s">
        <v>2</v>
      </c>
      <c r="G5" s="69" t="s">
        <v>31</v>
      </c>
      <c r="H5" s="70" t="s">
        <v>33</v>
      </c>
      <c r="K5" s="122" t="s">
        <v>26</v>
      </c>
      <c r="L5" s="123"/>
      <c r="M5" s="18"/>
    </row>
    <row r="6" spans="1:13" ht="13" thickBot="1">
      <c r="A6" s="61">
        <v>1</v>
      </c>
      <c r="B6" s="11"/>
      <c r="C6" s="83" t="str">
        <f>IF(B6="","",(B6/B45))</f>
        <v/>
      </c>
      <c r="D6" s="84" t="e">
        <f>LOOKUP(C6,K7:K19,J7:J19)</f>
        <v>#N/A</v>
      </c>
      <c r="E6" s="29"/>
      <c r="F6" s="64"/>
      <c r="G6" s="112" t="str">
        <f>IF(F6="","",(F6/G45))</f>
        <v/>
      </c>
      <c r="H6" s="23" t="e">
        <f>LOOKUP(G6,K7:K19,J7:J19)</f>
        <v>#N/A</v>
      </c>
      <c r="K6" s="25" t="s">
        <v>50</v>
      </c>
      <c r="L6" s="26" t="s">
        <v>19</v>
      </c>
    </row>
    <row r="7" spans="1:13" ht="13" thickBot="1">
      <c r="A7" s="61">
        <v>2</v>
      </c>
      <c r="B7" s="11"/>
      <c r="C7" s="83" t="str">
        <f>IF(B7="","",(B7/B45))</f>
        <v/>
      </c>
      <c r="D7" s="84" t="e">
        <f>LOOKUP(C7,K7:K19,J7:J19)</f>
        <v>#N/A</v>
      </c>
      <c r="E7" s="29"/>
      <c r="F7" s="64"/>
      <c r="G7" s="112" t="str">
        <f>IF(F7="","",(F7/G45))</f>
        <v/>
      </c>
      <c r="H7" s="22" t="e">
        <f>LOOKUP(G7,K7:K19,J7:J19)</f>
        <v>#N/A</v>
      </c>
      <c r="J7" s="81" t="s">
        <v>18</v>
      </c>
      <c r="K7" s="88">
        <v>0</v>
      </c>
      <c r="L7" s="89">
        <v>0.59489999999999998</v>
      </c>
      <c r="M7" s="19"/>
    </row>
    <row r="8" spans="1:13" ht="13" thickBot="1">
      <c r="A8" s="61">
        <v>3</v>
      </c>
      <c r="B8" s="11"/>
      <c r="C8" s="83" t="str">
        <f>IF(B8="","",(B8/B45))</f>
        <v/>
      </c>
      <c r="D8" s="84" t="e">
        <f>LOOKUP(C8,K7:K19,J7:J19)</f>
        <v>#N/A</v>
      </c>
      <c r="E8" s="29"/>
      <c r="F8" s="64"/>
      <c r="G8" s="112" t="str">
        <f>IF(F8="","",(F8/G45))</f>
        <v/>
      </c>
      <c r="H8" s="22" t="e">
        <f>LOOKUP(G8,K7:K19,J7:J19)</f>
        <v>#N/A</v>
      </c>
      <c r="J8" s="82" t="s">
        <v>17</v>
      </c>
      <c r="K8" s="90">
        <v>0.59499999999999997</v>
      </c>
      <c r="L8" s="91">
        <v>0.6149</v>
      </c>
      <c r="M8" s="20"/>
    </row>
    <row r="9" spans="1:13" ht="13" thickBot="1">
      <c r="A9" s="61">
        <v>4</v>
      </c>
      <c r="B9" s="11"/>
      <c r="C9" s="83" t="str">
        <f>IF(B9="","",(B9/B45))</f>
        <v/>
      </c>
      <c r="D9" s="84" t="e">
        <f>LOOKUP(C9,K7:K19,J7:J19)</f>
        <v>#N/A</v>
      </c>
      <c r="E9" s="29"/>
      <c r="F9" s="64"/>
      <c r="G9" s="112" t="str">
        <f>IF(F9="","",(F9/G45))</f>
        <v/>
      </c>
      <c r="H9" s="22" t="e">
        <f>LOOKUP(G9,K7:K19,J7:J19)</f>
        <v>#N/A</v>
      </c>
      <c r="J9" s="81" t="s">
        <v>16</v>
      </c>
      <c r="K9" s="88">
        <v>0.61499999999999999</v>
      </c>
      <c r="L9" s="89">
        <v>0.67490000000000006</v>
      </c>
      <c r="M9" s="19"/>
    </row>
    <row r="10" spans="1:13" ht="13" thickBot="1">
      <c r="A10" s="61">
        <v>5</v>
      </c>
      <c r="B10" s="11"/>
      <c r="C10" s="83" t="str">
        <f>IF(B10="","",(B10/B45))</f>
        <v/>
      </c>
      <c r="D10" s="84" t="e">
        <f>LOOKUP(C10,K7:K19,J7:J19)</f>
        <v>#N/A</v>
      </c>
      <c r="E10" s="29"/>
      <c r="F10" s="64"/>
      <c r="G10" s="112" t="str">
        <f>IF(F10="","",(F10/G45))</f>
        <v/>
      </c>
      <c r="H10" s="22" t="e">
        <f>LOOKUP(G10,K7:K19,J7:J19)</f>
        <v>#N/A</v>
      </c>
      <c r="J10" s="82" t="s">
        <v>20</v>
      </c>
      <c r="K10" s="90">
        <v>0.67500000000000004</v>
      </c>
      <c r="L10" s="91">
        <v>0.69489999999999996</v>
      </c>
      <c r="M10" s="20"/>
    </row>
    <row r="11" spans="1:13" ht="13" thickBot="1">
      <c r="A11" s="61">
        <v>6</v>
      </c>
      <c r="B11" s="11"/>
      <c r="C11" s="83" t="str">
        <f>IF(B11="","",(B11/B45))</f>
        <v/>
      </c>
      <c r="D11" s="84" t="e">
        <f>LOOKUP(C11,K7:K19,J7:J19)</f>
        <v>#N/A</v>
      </c>
      <c r="E11" s="29"/>
      <c r="F11" s="64"/>
      <c r="G11" s="112" t="str">
        <f>IF(F11="","",(F11/G45))</f>
        <v/>
      </c>
      <c r="H11" s="22" t="e">
        <f>LOOKUP(G11,K7:K19,J7:J19)</f>
        <v>#N/A</v>
      </c>
      <c r="J11" s="81" t="s">
        <v>21</v>
      </c>
      <c r="K11" s="88">
        <v>0.69499999999999995</v>
      </c>
      <c r="L11" s="89">
        <v>0.71489999999999998</v>
      </c>
      <c r="M11" s="19"/>
    </row>
    <row r="12" spans="1:13" ht="13" thickBot="1">
      <c r="A12" s="61">
        <v>7</v>
      </c>
      <c r="B12" s="11"/>
      <c r="C12" s="83" t="str">
        <f>IF(B12="","",(B12/B45))</f>
        <v/>
      </c>
      <c r="D12" s="84" t="e">
        <f>LOOKUP(C12,K7:K19,J7:J19)</f>
        <v>#N/A</v>
      </c>
      <c r="E12" s="29"/>
      <c r="F12" s="64"/>
      <c r="G12" s="112" t="str">
        <f>IF(F12="","",(F12/G45))</f>
        <v/>
      </c>
      <c r="H12" s="22" t="e">
        <f>LOOKUP(G12,K7:K19,J7:J19)</f>
        <v>#N/A</v>
      </c>
      <c r="J12" s="81" t="s">
        <v>15</v>
      </c>
      <c r="K12" s="88">
        <v>0.71499999999999997</v>
      </c>
      <c r="L12" s="89">
        <v>0.77490000000000003</v>
      </c>
      <c r="M12" s="19"/>
    </row>
    <row r="13" spans="1:13" ht="13" thickBot="1">
      <c r="A13" s="61">
        <v>8</v>
      </c>
      <c r="B13" s="11"/>
      <c r="C13" s="83" t="str">
        <f>IF(B13="","",(B13/B45))</f>
        <v/>
      </c>
      <c r="D13" s="84" t="e">
        <f>LOOKUP(C13,K7:K19,J7:J19)</f>
        <v>#N/A</v>
      </c>
      <c r="E13" s="29"/>
      <c r="F13" s="64"/>
      <c r="G13" s="112" t="str">
        <f>IF(F13="","",(F13/G45))</f>
        <v/>
      </c>
      <c r="H13" s="22" t="e">
        <f>LOOKUP(G13,K7:K19,J7:J19)</f>
        <v>#N/A</v>
      </c>
      <c r="J13" s="81" t="s">
        <v>41</v>
      </c>
      <c r="K13" s="88">
        <v>0.77500000000000002</v>
      </c>
      <c r="L13" s="89">
        <v>0.79490000000000005</v>
      </c>
      <c r="M13" s="19"/>
    </row>
    <row r="14" spans="1:13" ht="13" thickBot="1">
      <c r="A14" s="61">
        <v>9</v>
      </c>
      <c r="B14" s="11"/>
      <c r="C14" s="83" t="str">
        <f>IF(B14="","",(B14/B45))</f>
        <v/>
      </c>
      <c r="D14" s="84" t="e">
        <f>LOOKUP(C14,K7:K19,J7:J19)</f>
        <v>#N/A</v>
      </c>
      <c r="E14" s="29"/>
      <c r="F14" s="64"/>
      <c r="G14" s="112" t="str">
        <f>IF(F14="","",(F14/G45))</f>
        <v/>
      </c>
      <c r="H14" s="22" t="e">
        <f>LOOKUP(G14,K7:K19,J7:J19)</f>
        <v>#N/A</v>
      </c>
      <c r="J14" s="81" t="s">
        <v>14</v>
      </c>
      <c r="K14" s="88">
        <v>0.79500000000000004</v>
      </c>
      <c r="L14" s="89">
        <v>0.81489999999999996</v>
      </c>
      <c r="M14" s="19"/>
    </row>
    <row r="15" spans="1:13" ht="13" thickBot="1">
      <c r="A15" s="61">
        <v>10</v>
      </c>
      <c r="B15" s="11"/>
      <c r="C15" s="83" t="str">
        <f>IF(B15="","",(B15/B45))</f>
        <v/>
      </c>
      <c r="D15" s="84" t="e">
        <f>LOOKUP(C15,K7:K19,J7:J19)</f>
        <v>#N/A</v>
      </c>
      <c r="E15" s="29"/>
      <c r="F15" s="64"/>
      <c r="G15" s="112" t="str">
        <f>IF(F15="","",(F15/G45))</f>
        <v/>
      </c>
      <c r="H15" s="22" t="e">
        <f>LOOKUP(G15,K7:K19,J7:J19)</f>
        <v>#N/A</v>
      </c>
      <c r="J15" s="81" t="s">
        <v>13</v>
      </c>
      <c r="K15" s="88">
        <v>0.81499999999999995</v>
      </c>
      <c r="L15" s="89">
        <v>0.87490000000000001</v>
      </c>
      <c r="M15" s="19"/>
    </row>
    <row r="16" spans="1:13" ht="13" thickBot="1">
      <c r="A16" s="61">
        <v>11</v>
      </c>
      <c r="B16" s="11"/>
      <c r="C16" s="83" t="str">
        <f>IF(B16="","",(B16/B45))</f>
        <v/>
      </c>
      <c r="D16" s="84" t="e">
        <f>LOOKUP(C16,K7:K19,J7:J19)</f>
        <v>#N/A</v>
      </c>
      <c r="E16" s="29"/>
      <c r="F16" s="64"/>
      <c r="G16" s="112" t="str">
        <f>IF(F16="","",(F16/G45))</f>
        <v/>
      </c>
      <c r="H16" s="22" t="e">
        <f>LOOKUP(G16,K7:K19,J7:J19)</f>
        <v>#N/A</v>
      </c>
      <c r="J16" s="81" t="s">
        <v>22</v>
      </c>
      <c r="K16" s="88">
        <v>0.875</v>
      </c>
      <c r="L16" s="89">
        <v>0.89490000000000003</v>
      </c>
      <c r="M16" s="19"/>
    </row>
    <row r="17" spans="1:13" ht="13" thickBot="1">
      <c r="A17" s="61">
        <v>12</v>
      </c>
      <c r="B17" s="11"/>
      <c r="C17" s="83" t="str">
        <f>IF(B17="","",(B17/B45))</f>
        <v/>
      </c>
      <c r="D17" s="84" t="e">
        <f>LOOKUP(C17,K7:K19,J7:J19)</f>
        <v>#N/A</v>
      </c>
      <c r="E17" s="29"/>
      <c r="F17" s="64"/>
      <c r="G17" s="112" t="str">
        <f>IF(F17="","",(F17/G45))</f>
        <v/>
      </c>
      <c r="H17" s="22" t="e">
        <f>LOOKUP(G17,K7:K19,J7:J19)</f>
        <v>#N/A</v>
      </c>
      <c r="J17" s="81" t="s">
        <v>23</v>
      </c>
      <c r="K17" s="88">
        <v>0.89500000000000002</v>
      </c>
      <c r="L17" s="89">
        <v>0.91490000000000005</v>
      </c>
      <c r="M17" s="19"/>
    </row>
    <row r="18" spans="1:13" ht="13" thickBot="1">
      <c r="A18" s="61">
        <v>13</v>
      </c>
      <c r="B18" s="11"/>
      <c r="C18" s="83" t="str">
        <f>IF(B18="","",(B18/B45))</f>
        <v/>
      </c>
      <c r="D18" s="84" t="e">
        <f>LOOKUP(C18,K7:K19,J7:J19)</f>
        <v>#N/A</v>
      </c>
      <c r="E18" s="29"/>
      <c r="F18" s="64"/>
      <c r="G18" s="112" t="str">
        <f>IF(F18="","",(F18/G45))</f>
        <v/>
      </c>
      <c r="H18" s="22" t="e">
        <f>LOOKUP(G18,K7:K19,J7:J19)</f>
        <v>#N/A</v>
      </c>
      <c r="J18" s="81" t="s">
        <v>12</v>
      </c>
      <c r="K18" s="88">
        <v>0.91500000000000004</v>
      </c>
      <c r="L18" s="89">
        <v>0.9849</v>
      </c>
      <c r="M18" s="19"/>
    </row>
    <row r="19" spans="1:13" ht="13" thickBot="1">
      <c r="A19" s="61">
        <v>14</v>
      </c>
      <c r="B19" s="11"/>
      <c r="C19" s="83" t="str">
        <f>IF(B19="","",(B19/B45))</f>
        <v/>
      </c>
      <c r="D19" s="84" t="e">
        <f>LOOKUP(C19,K7:K19,J7:J19)</f>
        <v>#N/A</v>
      </c>
      <c r="E19" s="29"/>
      <c r="F19" s="64"/>
      <c r="G19" s="112" t="str">
        <f>IF(F19="","",(F19/G45))</f>
        <v/>
      </c>
      <c r="H19" s="22" t="e">
        <f>LOOKUP(G19,K7:K19,J7:J19)</f>
        <v>#N/A</v>
      </c>
      <c r="J19" s="81" t="s">
        <v>24</v>
      </c>
      <c r="K19" s="88">
        <v>0.98499999999999999</v>
      </c>
      <c r="L19" s="89">
        <v>1</v>
      </c>
      <c r="M19" s="19"/>
    </row>
    <row r="20" spans="1:13">
      <c r="A20" s="61">
        <v>15</v>
      </c>
      <c r="B20" s="11"/>
      <c r="C20" s="83" t="str">
        <f>IF(B20="","",(B20/B45))</f>
        <v/>
      </c>
      <c r="D20" s="84" t="e">
        <f>LOOKUP(C20,K7:K19,J7:J19)</f>
        <v>#N/A</v>
      </c>
      <c r="E20" s="29"/>
      <c r="F20" s="64"/>
      <c r="G20" s="112" t="str">
        <f>IF(F20="","",(F20/G45))</f>
        <v/>
      </c>
      <c r="H20" s="22" t="e">
        <f>LOOKUP(G20,K7:K19,J7:J19)</f>
        <v>#N/A</v>
      </c>
      <c r="J20" s="87" t="s">
        <v>25</v>
      </c>
    </row>
    <row r="21" spans="1:13">
      <c r="A21" s="61">
        <v>16</v>
      </c>
      <c r="B21" s="11"/>
      <c r="C21" s="83" t="str">
        <f>IF(B21="","",(B21/B45))</f>
        <v/>
      </c>
      <c r="D21" s="84" t="e">
        <f>LOOKUP(C21,K7:K19,J7:J19)</f>
        <v>#N/A</v>
      </c>
      <c r="E21" s="29"/>
      <c r="F21" s="64"/>
      <c r="G21" s="65" t="str">
        <f>IF(F21="","",(F21/G45))</f>
        <v/>
      </c>
      <c r="H21" s="22" t="e">
        <f>LOOKUP(G21,K7:K19,J7:J19)</f>
        <v>#N/A</v>
      </c>
    </row>
    <row r="22" spans="1:13" ht="12" customHeight="1">
      <c r="A22" s="61">
        <v>17</v>
      </c>
      <c r="B22" s="11"/>
      <c r="C22" s="83" t="str">
        <f>IF(B22="","",(B22/B45))</f>
        <v/>
      </c>
      <c r="D22" s="84" t="e">
        <f>LOOKUP(C22,K7:K19,J7:J19)</f>
        <v>#N/A</v>
      </c>
      <c r="E22" s="29"/>
      <c r="F22" s="64"/>
      <c r="G22" s="65" t="str">
        <f>IF(F22="","",(F22/G45))</f>
        <v/>
      </c>
      <c r="H22" s="22" t="e">
        <f>LOOKUP(G22,K7:K19,J7:J19)</f>
        <v>#N/A</v>
      </c>
    </row>
    <row r="23" spans="1:13">
      <c r="A23" s="61">
        <v>18</v>
      </c>
      <c r="B23" s="11"/>
      <c r="C23" s="83" t="str">
        <f>IF(B23="","",(B23/B45))</f>
        <v/>
      </c>
      <c r="D23" s="84" t="e">
        <f>LOOKUP(C23,K7:K19,J7:J19)</f>
        <v>#N/A</v>
      </c>
      <c r="E23" s="29"/>
      <c r="F23" s="64"/>
      <c r="G23" s="65" t="str">
        <f>IF(F23="","",(F23/G45))</f>
        <v/>
      </c>
      <c r="H23" s="22" t="e">
        <f>LOOKUP(G23,K7:K19,J7:J19)</f>
        <v>#N/A</v>
      </c>
    </row>
    <row r="24" spans="1:13">
      <c r="A24" s="61">
        <v>19</v>
      </c>
      <c r="B24" s="11"/>
      <c r="C24" s="83" t="str">
        <f>IF(B24="","",(B24/B45))</f>
        <v/>
      </c>
      <c r="D24" s="84" t="e">
        <f>LOOKUP(C24,K7:K19,J7:J19)</f>
        <v>#N/A</v>
      </c>
      <c r="E24" s="29"/>
      <c r="F24" s="64"/>
      <c r="G24" s="65" t="str">
        <f>IF(F24="","",(F24/G45))</f>
        <v/>
      </c>
      <c r="H24" s="22" t="e">
        <f>LOOKUP(G24,K7:K19,J7:J19)</f>
        <v>#N/A</v>
      </c>
    </row>
    <row r="25" spans="1:13">
      <c r="A25" s="61">
        <v>20</v>
      </c>
      <c r="B25" s="11"/>
      <c r="C25" s="83" t="str">
        <f>IF(B25="","",(B25/B45))</f>
        <v/>
      </c>
      <c r="D25" s="84" t="e">
        <f>LOOKUP(C25,K7:K19,J7:J19)</f>
        <v>#N/A</v>
      </c>
      <c r="E25" s="29"/>
      <c r="F25" s="64"/>
      <c r="G25" s="65" t="str">
        <f>IF(F25="","",(F25/G45))</f>
        <v/>
      </c>
      <c r="H25" s="22" t="e">
        <f>LOOKUP(G25,K7:K19,J7:J19)</f>
        <v>#N/A</v>
      </c>
    </row>
    <row r="26" spans="1:13">
      <c r="A26" s="61">
        <v>21</v>
      </c>
      <c r="B26" s="11"/>
      <c r="C26" s="83" t="str">
        <f>IF(B26="","",(B26/B45))</f>
        <v/>
      </c>
      <c r="D26" s="84" t="e">
        <f>LOOKUP(C26,K7:K19,J7:J19)</f>
        <v>#N/A</v>
      </c>
      <c r="E26" s="29"/>
      <c r="F26" s="64"/>
      <c r="G26" s="65" t="str">
        <f>IF(F26="","",(F26/G45))</f>
        <v/>
      </c>
      <c r="H26" s="22" t="e">
        <f>LOOKUP(G26,K7:K19,J7:J19)</f>
        <v>#N/A</v>
      </c>
    </row>
    <row r="27" spans="1:13">
      <c r="A27" s="61">
        <v>22</v>
      </c>
      <c r="B27" s="11"/>
      <c r="C27" s="83" t="str">
        <f>IF(B27="","",(B27/B45))</f>
        <v/>
      </c>
      <c r="D27" s="84" t="e">
        <f>LOOKUP(C27,K7:K19,J7:J19)</f>
        <v>#N/A</v>
      </c>
      <c r="E27" s="29"/>
      <c r="F27" s="64"/>
      <c r="G27" s="65" t="str">
        <f>IF(F27="","",(F27/G45))</f>
        <v/>
      </c>
      <c r="H27" s="22" t="e">
        <f>LOOKUP(G27,K7:K19,J7:J19)</f>
        <v>#N/A</v>
      </c>
    </row>
    <row r="28" spans="1:13">
      <c r="A28" s="61">
        <v>23</v>
      </c>
      <c r="B28" s="11"/>
      <c r="C28" s="83" t="str">
        <f>IF(B28="","",(B28/B45))</f>
        <v/>
      </c>
      <c r="D28" s="84" t="e">
        <f>LOOKUP(C28,K7:K19,J7:J19)</f>
        <v>#N/A</v>
      </c>
      <c r="E28" s="29"/>
      <c r="F28" s="64"/>
      <c r="G28" s="65" t="str">
        <f>IF(F28="","",(F28/G45))</f>
        <v/>
      </c>
      <c r="H28" s="22" t="e">
        <f>LOOKUP(G28,K7:K19,J7:J19)</f>
        <v>#N/A</v>
      </c>
    </row>
    <row r="29" spans="1:13">
      <c r="A29" s="61">
        <v>24</v>
      </c>
      <c r="B29" s="11"/>
      <c r="C29" s="83" t="str">
        <f>IF(B29="","",(B29/B45))</f>
        <v/>
      </c>
      <c r="D29" s="84" t="e">
        <f>LOOKUP(C29,K7:K19,J7:J19)</f>
        <v>#N/A</v>
      </c>
      <c r="E29" s="29"/>
      <c r="F29" s="64"/>
      <c r="G29" s="65" t="str">
        <f>IF(F29="","",(F29/G45))</f>
        <v/>
      </c>
      <c r="H29" s="22" t="e">
        <f>LOOKUP(G29,K7:K19,J7:J19)</f>
        <v>#N/A</v>
      </c>
    </row>
    <row r="30" spans="1:13">
      <c r="A30" s="61">
        <v>25</v>
      </c>
      <c r="B30" s="11"/>
      <c r="C30" s="83" t="str">
        <f>IF(B30="","",(B30/B45))</f>
        <v/>
      </c>
      <c r="D30" s="84" t="e">
        <f>LOOKUP(C30,K7:K19,J7:J19)</f>
        <v>#N/A</v>
      </c>
      <c r="E30" s="29"/>
      <c r="F30" s="64"/>
      <c r="G30" s="65" t="str">
        <f>IF(F30="","",(F30/G45))</f>
        <v/>
      </c>
      <c r="H30" s="22" t="e">
        <f>LOOKUP(G30,K7:K19,J7:J19)</f>
        <v>#N/A</v>
      </c>
    </row>
    <row r="31" spans="1:13">
      <c r="A31" s="61">
        <v>26</v>
      </c>
      <c r="B31" s="11"/>
      <c r="C31" s="83" t="str">
        <f>IF(B31="","",(B31/B45))</f>
        <v/>
      </c>
      <c r="D31" s="84" t="e">
        <f>LOOKUP(C31,K7:K19,J7:J19)</f>
        <v>#N/A</v>
      </c>
      <c r="E31" s="29"/>
      <c r="F31" s="64"/>
      <c r="G31" s="65" t="str">
        <f>IF(F31="","",(F31/G45))</f>
        <v/>
      </c>
      <c r="H31" s="22" t="e">
        <f>LOOKUP(G31,K7:K19,J7:J19)</f>
        <v>#N/A</v>
      </c>
    </row>
    <row r="32" spans="1:13">
      <c r="A32" s="61">
        <v>27</v>
      </c>
      <c r="B32" s="11"/>
      <c r="C32" s="83" t="str">
        <f>IF(B32="","",(B32/B45))</f>
        <v/>
      </c>
      <c r="D32" s="84" t="e">
        <f>LOOKUP(C32,K7:K19,J7:J19)</f>
        <v>#N/A</v>
      </c>
      <c r="E32" s="29"/>
      <c r="F32" s="64"/>
      <c r="G32" s="65" t="str">
        <f>IF(F32="","",(F32/G45))</f>
        <v/>
      </c>
      <c r="H32" s="22" t="e">
        <f>LOOKUP(G32,K7:K19,J7:J19)</f>
        <v>#N/A</v>
      </c>
      <c r="I32" s="13"/>
    </row>
    <row r="33" spans="1:17">
      <c r="A33" s="61">
        <v>28</v>
      </c>
      <c r="B33" s="11"/>
      <c r="C33" s="83" t="str">
        <f>IF(B33="","",(B33/B45))</f>
        <v/>
      </c>
      <c r="D33" s="84" t="e">
        <f>LOOKUP(C33,K7:K19,J7:J19)</f>
        <v>#N/A</v>
      </c>
      <c r="E33" s="29"/>
      <c r="F33" s="64"/>
      <c r="G33" s="65" t="str">
        <f>IF(F33="","",(F33/G45))</f>
        <v/>
      </c>
      <c r="H33" s="22" t="e">
        <f>LOOKUP(G33,K7:K19,J7:J19)</f>
        <v>#N/A</v>
      </c>
      <c r="I33" s="13"/>
    </row>
    <row r="34" spans="1:17">
      <c r="A34" s="61">
        <v>29</v>
      </c>
      <c r="B34" s="11"/>
      <c r="C34" s="83" t="str">
        <f>IF(B34="","",(B34/B45))</f>
        <v/>
      </c>
      <c r="D34" s="84" t="e">
        <f>LOOKUP(C34,K7:K19,J7:J19)</f>
        <v>#N/A</v>
      </c>
      <c r="E34" s="29"/>
      <c r="F34" s="64"/>
      <c r="G34" s="65" t="str">
        <f>IF(F34="","",(F34/G45))</f>
        <v/>
      </c>
      <c r="H34" s="22" t="e">
        <f>LOOKUP(G34,K7:K19,J7:J19)</f>
        <v>#N/A</v>
      </c>
      <c r="I34" s="13"/>
    </row>
    <row r="35" spans="1:17">
      <c r="A35" s="61">
        <v>30</v>
      </c>
      <c r="B35" s="11"/>
      <c r="C35" s="83" t="str">
        <f>IF(B35="","",(B35/B45))</f>
        <v/>
      </c>
      <c r="D35" s="84" t="e">
        <f>LOOKUP(C35,K7:K19,J7:J19)</f>
        <v>#N/A</v>
      </c>
      <c r="E35" s="29"/>
      <c r="F35" s="64"/>
      <c r="G35" s="65" t="str">
        <f>IF(F35="","",(F35/G45))</f>
        <v/>
      </c>
      <c r="H35" s="22" t="e">
        <f>LOOKUP(G35,K7:K19,J7:J19)</f>
        <v>#N/A</v>
      </c>
      <c r="I35" s="13"/>
    </row>
    <row r="36" spans="1:17">
      <c r="A36" s="61">
        <v>31</v>
      </c>
      <c r="B36" s="11"/>
      <c r="C36" s="83" t="str">
        <f>IF(B36="","",(B36/B45))</f>
        <v/>
      </c>
      <c r="D36" s="84" t="e">
        <f>LOOKUP(C36,K7:K19,J7:J19)</f>
        <v>#N/A</v>
      </c>
      <c r="E36" s="29"/>
      <c r="F36" s="64"/>
      <c r="G36" s="65" t="str">
        <f>IF(F36="","",(F36/G45))</f>
        <v/>
      </c>
      <c r="H36" s="22" t="e">
        <f>LOOKUP(G36,K7:K19,J7:J19)</f>
        <v>#N/A</v>
      </c>
      <c r="I36" s="13"/>
      <c r="J36" s="15"/>
    </row>
    <row r="37" spans="1:17">
      <c r="A37" s="61">
        <v>32</v>
      </c>
      <c r="B37" s="11"/>
      <c r="C37" s="83" t="str">
        <f>IF(B37="","",(B37/B45))</f>
        <v/>
      </c>
      <c r="D37" s="84" t="e">
        <f>LOOKUP(C37,K7:K19,J7:J19)</f>
        <v>#N/A</v>
      </c>
      <c r="E37" s="29"/>
      <c r="F37" s="64"/>
      <c r="G37" s="65" t="str">
        <f>IF(F37="","",(F37/G45))</f>
        <v/>
      </c>
      <c r="H37" s="22" t="e">
        <f>LOOKUP(G37,K7:K19,J7:J19)</f>
        <v>#N/A</v>
      </c>
      <c r="I37" s="13"/>
      <c r="J37" s="13"/>
      <c r="K37" s="13"/>
      <c r="L37" s="13"/>
      <c r="M37" s="13"/>
      <c r="N37" s="13"/>
      <c r="O37" s="13"/>
      <c r="P37" s="13"/>
      <c r="Q37" s="13"/>
    </row>
    <row r="38" spans="1:17">
      <c r="A38" s="61">
        <v>33</v>
      </c>
      <c r="B38" s="11"/>
      <c r="C38" s="83" t="str">
        <f>IF(B38="","",(B38/B45))</f>
        <v/>
      </c>
      <c r="D38" s="84" t="e">
        <f>LOOKUP(C38,K7:K19,J7:J19)</f>
        <v>#N/A</v>
      </c>
      <c r="E38" s="29"/>
      <c r="F38" s="64"/>
      <c r="G38" s="65" t="str">
        <f>IF(F38="","",(F38/G45))</f>
        <v/>
      </c>
      <c r="H38" s="22" t="e">
        <f>LOOKUP(G38,K7:K19,J7:J19)</f>
        <v>#N/A</v>
      </c>
      <c r="I38" s="13"/>
      <c r="J38" s="13"/>
      <c r="K38" s="13"/>
      <c r="L38" s="13"/>
      <c r="M38" s="13"/>
      <c r="N38" s="13"/>
      <c r="O38" s="13"/>
      <c r="P38" s="13"/>
      <c r="Q38" s="13"/>
    </row>
    <row r="39" spans="1:17">
      <c r="A39" s="61">
        <v>34</v>
      </c>
      <c r="B39" s="11"/>
      <c r="C39" s="83" t="str">
        <f>IF(B39="","",(B39/B45))</f>
        <v/>
      </c>
      <c r="D39" s="84" t="e">
        <f>LOOKUP(C39,K7:K19,J7:J19)</f>
        <v>#N/A</v>
      </c>
      <c r="E39" s="29"/>
      <c r="F39" s="64"/>
      <c r="G39" s="65" t="str">
        <f>IF(F39="","",(F39/G45))</f>
        <v/>
      </c>
      <c r="H39" s="22" t="e">
        <f>LOOKUP(G39,K7:K19,J7:J19)</f>
        <v>#N/A</v>
      </c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3" thickBot="1">
      <c r="A40" s="62">
        <v>35</v>
      </c>
      <c r="B40" s="12"/>
      <c r="C40" s="85" t="str">
        <f>IF(B40="","",(B40/B45))</f>
        <v/>
      </c>
      <c r="D40" s="86" t="e">
        <f>LOOKUP(C40,K7:K19,J7:J19)</f>
        <v>#N/A</v>
      </c>
      <c r="E40" s="60"/>
      <c r="F40" s="66"/>
      <c r="G40" s="67" t="str">
        <f>IF(F40="","",(F40/G45))</f>
        <v/>
      </c>
      <c r="H40" s="24" t="e">
        <f>LOOKUP(G40,K7:K19,J7:J19)</f>
        <v>#N/A</v>
      </c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" thickBot="1">
      <c r="C41"/>
      <c r="D41"/>
      <c r="E41"/>
      <c r="G41"/>
    </row>
    <row r="42" spans="1:17" ht="13.5" customHeight="1" thickBot="1">
      <c r="A42" s="126" t="s">
        <v>47</v>
      </c>
      <c r="B42" s="127"/>
      <c r="F42" s="126" t="s">
        <v>38</v>
      </c>
      <c r="G42" s="128"/>
    </row>
    <row r="43" spans="1:17" ht="12.75" customHeight="1" thickBot="1">
      <c r="A43" s="8"/>
      <c r="B43" s="21" t="s">
        <v>45</v>
      </c>
      <c r="C43" s="27" t="s">
        <v>43</v>
      </c>
      <c r="D43" s="28" t="s">
        <v>42</v>
      </c>
      <c r="E43" s="35"/>
      <c r="F43" s="36"/>
      <c r="G43" s="21" t="s">
        <v>45</v>
      </c>
      <c r="H43" s="27" t="s">
        <v>43</v>
      </c>
      <c r="I43" s="28" t="s">
        <v>42</v>
      </c>
    </row>
    <row r="44" spans="1:17" ht="29" customHeight="1" thickBot="1">
      <c r="A44" s="55" t="s">
        <v>3</v>
      </c>
      <c r="B44" s="9"/>
      <c r="C44" s="37" t="s">
        <v>44</v>
      </c>
      <c r="D44" s="38" t="s">
        <v>44</v>
      </c>
      <c r="E44" s="33"/>
      <c r="F44" s="53" t="s">
        <v>4</v>
      </c>
      <c r="G44" s="10"/>
      <c r="H44" s="52" t="s">
        <v>44</v>
      </c>
      <c r="I44" s="38" t="s">
        <v>44</v>
      </c>
      <c r="K44" s="129" t="s">
        <v>66</v>
      </c>
      <c r="L44" s="130"/>
      <c r="M44" s="130"/>
      <c r="N44" s="131"/>
    </row>
    <row r="45" spans="1:17" ht="33" customHeight="1" thickBot="1">
      <c r="A45" s="56" t="s">
        <v>37</v>
      </c>
      <c r="B45" s="16">
        <v>50</v>
      </c>
      <c r="C45" s="39">
        <f>(B45/B45)</f>
        <v>1</v>
      </c>
      <c r="D45" s="40" t="str">
        <f>LOOKUP(C45,K7:K19,J7:J19)</f>
        <v>A+</v>
      </c>
      <c r="E45" s="34"/>
      <c r="F45" s="54" t="s">
        <v>30</v>
      </c>
      <c r="G45" s="14">
        <v>20</v>
      </c>
      <c r="H45" s="50">
        <f>(G45/G45)</f>
        <v>1</v>
      </c>
      <c r="I45" s="38" t="str">
        <f>LOOKUP(H45,K7:K19,J7:J19)</f>
        <v>A+</v>
      </c>
      <c r="K45" s="119" t="s">
        <v>64</v>
      </c>
      <c r="L45" s="120"/>
      <c r="M45" s="120"/>
      <c r="N45" s="121"/>
    </row>
    <row r="46" spans="1:17" ht="27.75" customHeight="1" thickBot="1">
      <c r="A46" s="57" t="s">
        <v>46</v>
      </c>
      <c r="B46" s="43" t="e">
        <f>MEDIAN(B6:B40)</f>
        <v>#NUM!</v>
      </c>
      <c r="C46" s="41" t="e">
        <f>MEDIAN(C6:C40)</f>
        <v>#NUM!</v>
      </c>
      <c r="D46" s="38" t="e">
        <f>LOOKUP(C46,K7:K19,J7:J19)</f>
        <v>#NUM!</v>
      </c>
      <c r="E46" s="33"/>
      <c r="F46" s="57" t="s">
        <v>62</v>
      </c>
      <c r="G46" s="49" t="e">
        <f>MEDIAN(F6:F40)</f>
        <v>#NUM!</v>
      </c>
      <c r="H46" s="50" t="e">
        <f>(G46/G45)</f>
        <v>#NUM!</v>
      </c>
      <c r="I46" s="38" t="e">
        <f>LOOKUP(H46,K7:K19,J7:J19)</f>
        <v>#NUM!</v>
      </c>
      <c r="K46" s="113" t="s">
        <v>65</v>
      </c>
      <c r="L46" s="114"/>
      <c r="M46" s="114"/>
      <c r="N46" s="115"/>
    </row>
    <row r="47" spans="1:17" ht="25" thickBot="1">
      <c r="A47" s="57" t="s">
        <v>48</v>
      </c>
      <c r="B47" s="44" t="e">
        <f>AVERAGE(B6:B40)</f>
        <v>#DIV/0!</v>
      </c>
      <c r="C47" s="42" t="e">
        <f>AVERAGE(C6:C31)</f>
        <v>#DIV/0!</v>
      </c>
      <c r="D47" s="38" t="e">
        <f>LOOKUP(C47,K7:K19,J7:J19)</f>
        <v>#DIV/0!</v>
      </c>
      <c r="E47" s="33"/>
      <c r="F47" s="57" t="s">
        <v>63</v>
      </c>
      <c r="G47" s="51" t="e">
        <f>AVERAGE( F6:F40)</f>
        <v>#DIV/0!</v>
      </c>
      <c r="H47" s="50" t="e">
        <f>(G47/G45)</f>
        <v>#DIV/0!</v>
      </c>
      <c r="I47" s="38" t="e">
        <f>LOOKUP(H47,K7:K19,J7:J19)</f>
        <v>#DIV/0!</v>
      </c>
      <c r="K47" s="119" t="s">
        <v>67</v>
      </c>
      <c r="L47" s="120"/>
      <c r="M47" s="120"/>
      <c r="N47" s="121"/>
    </row>
    <row r="48" spans="1:17" s="87" customFormat="1" ht="12" customHeight="1" thickBot="1">
      <c r="A48" s="94" t="s">
        <v>32</v>
      </c>
      <c r="B48" s="95" t="e">
        <f>STDEV(B6:B40)</f>
        <v>#DIV/0!</v>
      </c>
      <c r="C48" s="96" t="s">
        <v>44</v>
      </c>
      <c r="D48" s="97" t="s">
        <v>28</v>
      </c>
      <c r="E48" s="98"/>
      <c r="F48" s="94" t="s">
        <v>32</v>
      </c>
      <c r="G48" s="99" t="e">
        <f>STDEV(F6:F40)</f>
        <v>#DIV/0!</v>
      </c>
      <c r="H48" s="100" t="s">
        <v>44</v>
      </c>
      <c r="I48" s="97" t="s">
        <v>28</v>
      </c>
      <c r="K48" s="116" t="s">
        <v>68</v>
      </c>
      <c r="L48" s="117"/>
      <c r="M48" s="117"/>
      <c r="N48" s="118"/>
    </row>
    <row r="49" spans="1:11" ht="25" thickBot="1">
      <c r="A49" s="58" t="s">
        <v>40</v>
      </c>
      <c r="B49" s="45" t="e">
        <f>QUARTILE(B6:B40,1)</f>
        <v>#NUM!</v>
      </c>
      <c r="C49" s="37" t="e">
        <f>(B49/B45)</f>
        <v>#NUM!</v>
      </c>
      <c r="D49" s="38" t="e">
        <f>LOOKUP(C49,K7:K19,J7:J19)</f>
        <v>#NUM!</v>
      </c>
      <c r="E49" s="33"/>
      <c r="F49" s="58" t="s">
        <v>40</v>
      </c>
      <c r="G49" s="49" t="e">
        <f>QUARTILE(F6:F40,1)</f>
        <v>#NUM!</v>
      </c>
      <c r="H49" s="50" t="e">
        <f>(G49/G45)</f>
        <v>#NUM!</v>
      </c>
      <c r="I49" s="38" t="e">
        <f>LOOKUP(H49,K7:K19,J7:J19)</f>
        <v>#NUM!</v>
      </c>
    </row>
    <row r="50" spans="1:11" ht="12" customHeight="1" thickBot="1">
      <c r="A50" s="57" t="s">
        <v>34</v>
      </c>
      <c r="B50" s="46" t="e">
        <f>QUARTILE(B6:B40,3)</f>
        <v>#NUM!</v>
      </c>
      <c r="C50" s="37" t="e">
        <f>(B50/B45)</f>
        <v>#NUM!</v>
      </c>
      <c r="D50" s="38" t="e">
        <f>LOOKUP(C50,K7:K19,J7:J19)</f>
        <v>#NUM!</v>
      </c>
      <c r="E50" s="33"/>
      <c r="F50" s="57" t="s">
        <v>34</v>
      </c>
      <c r="G50" s="49" t="e">
        <f>QUARTILE(F6:F40,3)</f>
        <v>#NUM!</v>
      </c>
      <c r="H50" s="50" t="e">
        <f>(G50/G45)</f>
        <v>#NUM!</v>
      </c>
      <c r="I50" s="38" t="e">
        <f>LOOKUP(H50,K7:K19,J7:J19)</f>
        <v>#NUM!</v>
      </c>
      <c r="K50" s="87"/>
    </row>
    <row r="51" spans="1:11" s="87" customFormat="1" ht="12" customHeight="1" thickBot="1">
      <c r="A51" s="101" t="s">
        <v>39</v>
      </c>
      <c r="B51" s="102" t="e">
        <f>(B53-B52)</f>
        <v>#NUM!</v>
      </c>
      <c r="C51" s="103"/>
      <c r="D51" s="97"/>
      <c r="E51" s="98"/>
      <c r="F51" s="101" t="s">
        <v>39</v>
      </c>
      <c r="G51" s="104" t="e">
        <f>(G53-G52)</f>
        <v>#NUM!</v>
      </c>
      <c r="H51" s="100"/>
      <c r="I51" s="97"/>
      <c r="K51"/>
    </row>
    <row r="52" spans="1:11" ht="12" customHeight="1" thickBot="1">
      <c r="A52" s="57" t="s">
        <v>35</v>
      </c>
      <c r="B52" s="47" t="e">
        <f>QUARTILE(B6:B40,0)</f>
        <v>#NUM!</v>
      </c>
      <c r="C52" s="42" t="e">
        <f>(B52/B45)</f>
        <v>#NUM!</v>
      </c>
      <c r="D52" s="38" t="e">
        <f>LOOKUP(C52,K7:K19,J7:J19)</f>
        <v>#NUM!</v>
      </c>
      <c r="E52" s="33"/>
      <c r="F52" s="57" t="s">
        <v>35</v>
      </c>
      <c r="G52" s="49" t="e">
        <f>QUARTILE(F6:F40,0)</f>
        <v>#NUM!</v>
      </c>
      <c r="H52" s="50" t="e">
        <f>(G52/G45)</f>
        <v>#NUM!</v>
      </c>
      <c r="I52" s="38" t="e">
        <f>LOOKUP(H52,K7:K19,J7:J19)</f>
        <v>#NUM!</v>
      </c>
    </row>
    <row r="53" spans="1:11" ht="12" customHeight="1" thickBot="1">
      <c r="A53" s="58" t="s">
        <v>36</v>
      </c>
      <c r="B53" s="48" t="e">
        <f>QUARTILE(B6:B40,4)</f>
        <v>#NUM!</v>
      </c>
      <c r="C53" s="37" t="e">
        <f>(B53/B45)</f>
        <v>#NUM!</v>
      </c>
      <c r="D53" s="38" t="e">
        <f>LOOKUP(C53,K7:K19,J7:J19)</f>
        <v>#NUM!</v>
      </c>
      <c r="E53" s="33"/>
      <c r="F53" s="58" t="s">
        <v>36</v>
      </c>
      <c r="G53" s="49" t="e">
        <f>QUARTILE(F6:F40,4)</f>
        <v>#NUM!</v>
      </c>
      <c r="H53" s="50" t="e">
        <f>(G53/G45)</f>
        <v>#NUM!</v>
      </c>
      <c r="I53" s="38" t="e">
        <f>LOOKUP(H53,K7:K19,J7:J19)</f>
        <v>#NUM!</v>
      </c>
    </row>
    <row r="54" spans="1:11" ht="13" thickBot="1">
      <c r="A54" s="4"/>
      <c r="B54" s="5"/>
      <c r="C54" s="7"/>
      <c r="F54" s="1"/>
      <c r="H54" s="1"/>
    </row>
    <row r="55" spans="1:11" ht="13" thickBot="1">
      <c r="A55" s="92" t="s">
        <v>29</v>
      </c>
      <c r="B55" s="93"/>
      <c r="C55" s="1">
        <f>COUNTIF(D6:D40,"A*")</f>
        <v>0</v>
      </c>
      <c r="D55" s="17" t="s">
        <v>51</v>
      </c>
      <c r="E55" s="17"/>
      <c r="G55" s="1">
        <f>COUNTIF(H6:H40,"A*")</f>
        <v>0</v>
      </c>
      <c r="H55" s="17" t="s">
        <v>51</v>
      </c>
    </row>
    <row r="56" spans="1:11">
      <c r="C56" s="1">
        <f>COUNTIF(D6:D40,"B*")</f>
        <v>0</v>
      </c>
      <c r="D56" s="17" t="s">
        <v>52</v>
      </c>
      <c r="E56" s="17"/>
      <c r="G56" s="1">
        <f>COUNTIF(H6:H40,"B*")</f>
        <v>0</v>
      </c>
      <c r="H56" s="17" t="s">
        <v>52</v>
      </c>
    </row>
    <row r="57" spans="1:11">
      <c r="C57" s="1">
        <f>COUNTIF(D6:D40,"C*")</f>
        <v>0</v>
      </c>
      <c r="D57" s="17" t="s">
        <v>53</v>
      </c>
      <c r="E57" s="17"/>
      <c r="G57" s="1">
        <f>COUNTIF(H6:H40,"C*")</f>
        <v>0</v>
      </c>
      <c r="H57" s="17" t="s">
        <v>53</v>
      </c>
    </row>
    <row r="58" spans="1:11">
      <c r="C58" s="1">
        <f>COUNTIF(D6:D40,"D*")</f>
        <v>0</v>
      </c>
      <c r="D58" s="17" t="s">
        <v>54</v>
      </c>
      <c r="E58" s="17"/>
      <c r="G58" s="1">
        <f>COUNTIF(H6:H40,"D*")</f>
        <v>0</v>
      </c>
      <c r="H58" s="17" t="s">
        <v>54</v>
      </c>
    </row>
    <row r="59" spans="1:11">
      <c r="C59" s="1">
        <f>COUNTIF(D6:D40,"F")</f>
        <v>0</v>
      </c>
      <c r="D59" s="17" t="s">
        <v>55</v>
      </c>
      <c r="E59" s="17"/>
      <c r="G59" s="1">
        <f>COUNTIF(H6:H40,"F")</f>
        <v>0</v>
      </c>
      <c r="H59" s="17" t="s">
        <v>55</v>
      </c>
    </row>
    <row r="60" spans="1:11">
      <c r="C60"/>
    </row>
    <row r="61" spans="1:11">
      <c r="C61"/>
    </row>
    <row r="62" spans="1:11">
      <c r="C62"/>
    </row>
    <row r="63" spans="1:11">
      <c r="C63"/>
    </row>
    <row r="64" spans="1:11">
      <c r="C64"/>
    </row>
    <row r="65" spans="1:10">
      <c r="C65"/>
    </row>
    <row r="66" spans="1:10">
      <c r="C66"/>
    </row>
    <row r="77" spans="1:10">
      <c r="A77" s="106" t="s">
        <v>60</v>
      </c>
      <c r="B77" s="106" t="s">
        <v>56</v>
      </c>
      <c r="C77" s="107" t="s">
        <v>57</v>
      </c>
      <c r="D77" s="108" t="s">
        <v>58</v>
      </c>
      <c r="E77" s="108" t="s">
        <v>59</v>
      </c>
      <c r="F77" s="106" t="s">
        <v>60</v>
      </c>
      <c r="G77" s="106" t="s">
        <v>56</v>
      </c>
      <c r="H77" s="107" t="s">
        <v>57</v>
      </c>
      <c r="I77" s="108" t="s">
        <v>58</v>
      </c>
      <c r="J77" s="108" t="s">
        <v>59</v>
      </c>
    </row>
    <row r="78" spans="1:10">
      <c r="A78" s="109">
        <v>41892</v>
      </c>
      <c r="B78" s="110" t="e">
        <f>C49</f>
        <v>#NUM!</v>
      </c>
      <c r="C78" s="110" t="e">
        <f>C53</f>
        <v>#NUM!</v>
      </c>
      <c r="D78" s="110" t="e">
        <f>C52</f>
        <v>#NUM!</v>
      </c>
      <c r="E78" s="110" t="e">
        <f>C50</f>
        <v>#NUM!</v>
      </c>
      <c r="F78" s="109">
        <v>41892</v>
      </c>
      <c r="G78" s="110" t="e">
        <f>H49</f>
        <v>#NUM!</v>
      </c>
      <c r="H78" s="110" t="e">
        <f>H53</f>
        <v>#NUM!</v>
      </c>
      <c r="I78" s="110" t="e">
        <f>H52</f>
        <v>#NUM!</v>
      </c>
      <c r="J78" s="110" t="e">
        <f>H50</f>
        <v>#NUM!</v>
      </c>
    </row>
    <row r="79" spans="1:10">
      <c r="B79" s="105"/>
    </row>
    <row r="96" spans="9:9">
      <c r="I96" s="105"/>
    </row>
  </sheetData>
  <mergeCells count="5">
    <mergeCell ref="K4:L4"/>
    <mergeCell ref="K5:L5"/>
    <mergeCell ref="A42:B42"/>
    <mergeCell ref="F42:G42"/>
    <mergeCell ref="K44:N44"/>
  </mergeCells>
  <pageMargins left="0.75" right="0.75" top="1" bottom="1" header="0.5" footer="0.5"/>
  <pageSetup scale="78" orientation="portrait" horizontalDpi="300" verticalDpi="300"/>
  <headerFooter>
    <oddFooter>&amp;RCreated by Elias Moo</oddFooter>
  </headerFooter>
  <drawing r:id="rId1"/>
  <legacy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Stat Analysis 1</vt:lpstr>
      <vt:lpstr>Stat Analysis 2</vt:lpstr>
      <vt:lpstr>Stat Analysis 3</vt:lpstr>
      <vt:lpstr>Stat Analysis 4</vt:lpstr>
      <vt:lpstr>Stat Analysis 5</vt:lpstr>
      <vt:lpstr>Stat Analysis 6</vt:lpstr>
      <vt:lpstr>Stat Analysis 7</vt:lpstr>
      <vt:lpstr>Stat Analysis 8</vt:lpstr>
    </vt:vector>
  </TitlesOfParts>
  <Company>St. Rose of Lima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Classroom</dc:creator>
  <cp:lastModifiedBy>Patrick Kirkland</cp:lastModifiedBy>
  <cp:lastPrinted>2010-08-17T14:59:55Z</cp:lastPrinted>
  <dcterms:created xsi:type="dcterms:W3CDTF">2009-03-10T14:46:36Z</dcterms:created>
  <dcterms:modified xsi:type="dcterms:W3CDTF">2015-05-15T19:25:15Z</dcterms:modified>
</cp:coreProperties>
</file>